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Kasperova\Desktop\"/>
    </mc:Choice>
  </mc:AlternateContent>
  <bookViews>
    <workbookView xWindow="0" yWindow="0" windowWidth="0" windowHeight="0"/>
  </bookViews>
  <sheets>
    <sheet name="Rekapitulace stavby" sheetId="1" r:id="rId1"/>
    <sheet name="001 - Vedlejší a ostatní ..." sheetId="2" r:id="rId2"/>
    <sheet name="SO 01-01 - Stavební část" sheetId="3" r:id="rId3"/>
    <sheet name="SO 01-02 - Zdravotně tech..." sheetId="4" r:id="rId4"/>
    <sheet name="SO 01-03 - Vzduchotechnika" sheetId="5" r:id="rId5"/>
    <sheet name="SO 01-04 - Elektroinstala..." sheetId="6" r:id="rId6"/>
    <sheet name="SO 01-05 - Venkovní kanal..." sheetId="7" r:id="rId7"/>
    <sheet name="SO 01-06 - Mobiliář" sheetId="8" r:id="rId8"/>
    <sheet name="SO 02 - Rekonstrukce vole..." sheetId="9" r:id="rId9"/>
    <sheet name="SO 03 - Přístřešek na antuku" sheetId="10" r:id="rId10"/>
    <sheet name="SO 04 - Zábradlí hlavního..." sheetId="11" r:id="rId11"/>
    <sheet name="SO 05 - Zábradlí tréninko..." sheetId="12" r:id="rId12"/>
    <sheet name="SO 06 - Závlaha tréninkov..." sheetId="13" r:id="rId13"/>
    <sheet name="SO 07 - Automatická závla..." sheetId="14" r:id="rId14"/>
    <sheet name="SO 08 - Přeložení schodiš..." sheetId="15" r:id="rId15"/>
    <sheet name="SO 09 - Rozšíření zámkové..." sheetId="16" r:id="rId16"/>
    <sheet name="SO 10 - Markýza nad vchod..." sheetId="17" r:id="rId17"/>
    <sheet name="SO 11 - Výměna pletiva u ..." sheetId="18" r:id="rId18"/>
    <sheet name="SO 12 - Automatická závla..." sheetId="19" r:id="rId19"/>
    <sheet name="SO 13 - Rozšíření zámkové..." sheetId="20" r:id="rId20"/>
    <sheet name="SO 14 - Přístřešek beachv..." sheetId="21" r:id="rId21"/>
    <sheet name="Seznam figur" sheetId="22" r:id="rId22"/>
  </sheets>
  <definedNames>
    <definedName name="_xlnm.Print_Area" localSheetId="0">'Rekapitulace stavby'!$D$4:$AO$76,'Rekapitulace stavby'!$C$82:$AQ$116</definedName>
    <definedName name="_xlnm.Print_Titles" localSheetId="0">'Rekapitulace stavby'!$92:$92</definedName>
    <definedName name="_xlnm._FilterDatabase" localSheetId="1" hidden="1">'001 - Vedlejší a ostatní ...'!$C$118:$K$127</definedName>
    <definedName name="_xlnm.Print_Area" localSheetId="1">'001 - Vedlejší a ostatní ...'!$C$4:$J$76,'001 - Vedlejší a ostatní ...'!$C$82:$J$100,'001 - Vedlejší a ostatní ...'!$C$106:$K$127</definedName>
    <definedName name="_xlnm.Print_Titles" localSheetId="1">'001 - Vedlejší a ostatní ...'!$118:$118</definedName>
    <definedName name="_xlnm._FilterDatabase" localSheetId="2" hidden="1">'SO 01-01 - Stavební část'!$C$141:$K$808</definedName>
    <definedName name="_xlnm.Print_Area" localSheetId="2">'SO 01-01 - Stavební část'!$C$4:$J$76,'SO 01-01 - Stavební část'!$C$82:$J$121,'SO 01-01 - Stavební část'!$C$127:$K$808</definedName>
    <definedName name="_xlnm.Print_Titles" localSheetId="2">'SO 01-01 - Stavební část'!$141:$141</definedName>
    <definedName name="_xlnm._FilterDatabase" localSheetId="3" hidden="1">'SO 01-02 - Zdravotně tech...'!$C$129:$K$391</definedName>
    <definedName name="_xlnm.Print_Area" localSheetId="3">'SO 01-02 - Zdravotně tech...'!$C$4:$J$76,'SO 01-02 - Zdravotně tech...'!$C$82:$J$109,'SO 01-02 - Zdravotně tech...'!$C$115:$K$391</definedName>
    <definedName name="_xlnm.Print_Titles" localSheetId="3">'SO 01-02 - Zdravotně tech...'!$129:$129</definedName>
    <definedName name="_xlnm._FilterDatabase" localSheetId="4" hidden="1">'SO 01-03 - Vzduchotechnika'!$C$123:$K$166</definedName>
    <definedName name="_xlnm.Print_Area" localSheetId="4">'SO 01-03 - Vzduchotechnika'!$C$4:$J$76,'SO 01-03 - Vzduchotechnika'!$C$82:$J$103,'SO 01-03 - Vzduchotechnika'!$C$109:$K$166</definedName>
    <definedName name="_xlnm.Print_Titles" localSheetId="4">'SO 01-03 - Vzduchotechnika'!$123:$123</definedName>
    <definedName name="_xlnm._FilterDatabase" localSheetId="5" hidden="1">'SO 01-04 - Elektroinstala...'!$C$129:$K$285</definedName>
    <definedName name="_xlnm.Print_Area" localSheetId="5">'SO 01-04 - Elektroinstala...'!$C$4:$J$76,'SO 01-04 - Elektroinstala...'!$C$82:$J$109,'SO 01-04 - Elektroinstala...'!$C$115:$K$285</definedName>
    <definedName name="_xlnm.Print_Titles" localSheetId="5">'SO 01-04 - Elektroinstala...'!$129:$129</definedName>
    <definedName name="_xlnm._FilterDatabase" localSheetId="6" hidden="1">'SO 01-05 - Venkovní kanal...'!$C$127:$K$262</definedName>
    <definedName name="_xlnm.Print_Area" localSheetId="6">'SO 01-05 - Venkovní kanal...'!$C$4:$J$76,'SO 01-05 - Venkovní kanal...'!$C$82:$J$107,'SO 01-05 - Venkovní kanal...'!$C$113:$K$262</definedName>
    <definedName name="_xlnm.Print_Titles" localSheetId="6">'SO 01-05 - Venkovní kanal...'!$127:$127</definedName>
    <definedName name="_xlnm._FilterDatabase" localSheetId="7" hidden="1">'SO 01-06 - Mobiliář'!$C$122:$K$144</definedName>
    <definedName name="_xlnm.Print_Area" localSheetId="7">'SO 01-06 - Mobiliář'!$C$4:$J$76,'SO 01-06 - Mobiliář'!$C$82:$J$102,'SO 01-06 - Mobiliář'!$C$108:$K$144</definedName>
    <definedName name="_xlnm.Print_Titles" localSheetId="7">'SO 01-06 - Mobiliář'!$122:$122</definedName>
    <definedName name="_xlnm._FilterDatabase" localSheetId="8" hidden="1">'SO 02 - Rekonstrukce vole...'!$C$123:$K$182</definedName>
    <definedName name="_xlnm.Print_Area" localSheetId="8">'SO 02 - Rekonstrukce vole...'!$C$4:$J$76,'SO 02 - Rekonstrukce vole...'!$C$82:$J$105,'SO 02 - Rekonstrukce vole...'!$C$111:$K$182</definedName>
    <definedName name="_xlnm.Print_Titles" localSheetId="8">'SO 02 - Rekonstrukce vole...'!$123:$123</definedName>
    <definedName name="_xlnm._FilterDatabase" localSheetId="9" hidden="1">'SO 03 - Přístřešek na antuku'!$C$126:$K$200</definedName>
    <definedName name="_xlnm.Print_Area" localSheetId="9">'SO 03 - Přístřešek na antuku'!$C$4:$J$76,'SO 03 - Přístřešek na antuku'!$C$82:$J$108,'SO 03 - Přístřešek na antuku'!$C$114:$K$200</definedName>
    <definedName name="_xlnm.Print_Titles" localSheetId="9">'SO 03 - Přístřešek na antuku'!$126:$126</definedName>
    <definedName name="_xlnm._FilterDatabase" localSheetId="10" hidden="1">'SO 04 - Zábradlí hlavního...'!$C$124:$K$178</definedName>
    <definedName name="_xlnm.Print_Area" localSheetId="10">'SO 04 - Zábradlí hlavního...'!$C$4:$J$76,'SO 04 - Zábradlí hlavního...'!$C$82:$J$106,'SO 04 - Zábradlí hlavního...'!$C$112:$K$178</definedName>
    <definedName name="_xlnm.Print_Titles" localSheetId="10">'SO 04 - Zábradlí hlavního...'!$124:$124</definedName>
    <definedName name="_xlnm._FilterDatabase" localSheetId="11" hidden="1">'SO 05 - Zábradlí tréninko...'!$C$123:$K$152</definedName>
    <definedName name="_xlnm.Print_Area" localSheetId="11">'SO 05 - Zábradlí tréninko...'!$C$4:$J$76,'SO 05 - Zábradlí tréninko...'!$C$82:$J$105,'SO 05 - Zábradlí tréninko...'!$C$111:$K$152</definedName>
    <definedName name="_xlnm.Print_Titles" localSheetId="11">'SO 05 - Zábradlí tréninko...'!$123:$123</definedName>
    <definedName name="_xlnm._FilterDatabase" localSheetId="12" hidden="1">'SO 06 - Závlaha tréninkov...'!$C$125:$K$170</definedName>
    <definedName name="_xlnm.Print_Area" localSheetId="12">'SO 06 - Závlaha tréninkov...'!$C$4:$J$76,'SO 06 - Závlaha tréninkov...'!$C$82:$J$107,'SO 06 - Závlaha tréninkov...'!$C$113:$K$170</definedName>
    <definedName name="_xlnm.Print_Titles" localSheetId="12">'SO 06 - Závlaha tréninkov...'!$125:$125</definedName>
    <definedName name="_xlnm._FilterDatabase" localSheetId="13" hidden="1">'SO 07 - Automatická závla...'!$C$120:$K$154</definedName>
    <definedName name="_xlnm.Print_Area" localSheetId="13">'SO 07 - Automatická závla...'!$C$4:$J$76,'SO 07 - Automatická závla...'!$C$82:$J$102,'SO 07 - Automatická závla...'!$C$108:$K$154</definedName>
    <definedName name="_xlnm.Print_Titles" localSheetId="13">'SO 07 - Automatická závla...'!$120:$120</definedName>
    <definedName name="_xlnm._FilterDatabase" localSheetId="14" hidden="1">'SO 08 - Přeložení schodiš...'!$C$123:$K$163</definedName>
    <definedName name="_xlnm.Print_Area" localSheetId="14">'SO 08 - Přeložení schodiš...'!$C$4:$J$76,'SO 08 - Přeložení schodiš...'!$C$82:$J$105,'SO 08 - Přeložení schodiš...'!$C$111:$K$163</definedName>
    <definedName name="_xlnm.Print_Titles" localSheetId="14">'SO 08 - Přeložení schodiš...'!$123:$123</definedName>
    <definedName name="_xlnm._FilterDatabase" localSheetId="15" hidden="1">'SO 09 - Rozšíření zámkové...'!$C$120:$K$160</definedName>
    <definedName name="_xlnm.Print_Area" localSheetId="15">'SO 09 - Rozšíření zámkové...'!$C$4:$J$76,'SO 09 - Rozšíření zámkové...'!$C$82:$J$102,'SO 09 - Rozšíření zámkové...'!$C$108:$K$160</definedName>
    <definedName name="_xlnm.Print_Titles" localSheetId="15">'SO 09 - Rozšíření zámkové...'!$120:$120</definedName>
    <definedName name="_xlnm._FilterDatabase" localSheetId="16" hidden="1">'SO 10 - Markýza nad vchod...'!$C$117:$K$123</definedName>
    <definedName name="_xlnm.Print_Area" localSheetId="16">'SO 10 - Markýza nad vchod...'!$C$4:$J$76,'SO 10 - Markýza nad vchod...'!$C$82:$J$99,'SO 10 - Markýza nad vchod...'!$C$105:$K$123</definedName>
    <definedName name="_xlnm.Print_Titles" localSheetId="16">'SO 10 - Markýza nad vchod...'!$117:$117</definedName>
    <definedName name="_xlnm._FilterDatabase" localSheetId="17" hidden="1">'SO 11 - Výměna pletiva u ...'!$C$120:$K$136</definedName>
    <definedName name="_xlnm.Print_Area" localSheetId="17">'SO 11 - Výměna pletiva u ...'!$C$4:$J$76,'SO 11 - Výměna pletiva u ...'!$C$82:$J$102,'SO 11 - Výměna pletiva u ...'!$C$108:$K$136</definedName>
    <definedName name="_xlnm.Print_Titles" localSheetId="17">'SO 11 - Výměna pletiva u ...'!$120:$120</definedName>
    <definedName name="_xlnm._FilterDatabase" localSheetId="18" hidden="1">'SO 12 - Automatická závla...'!$C$120:$K$154</definedName>
    <definedName name="_xlnm.Print_Area" localSheetId="18">'SO 12 - Automatická závla...'!$C$4:$J$76,'SO 12 - Automatická závla...'!$C$82:$J$102,'SO 12 - Automatická závla...'!$C$108:$K$154</definedName>
    <definedName name="_xlnm.Print_Titles" localSheetId="18">'SO 12 - Automatická závla...'!$120:$120</definedName>
    <definedName name="_xlnm._FilterDatabase" localSheetId="19" hidden="1">'SO 13 - Rozšíření zámkové...'!$C$120:$K$158</definedName>
    <definedName name="_xlnm.Print_Area" localSheetId="19">'SO 13 - Rozšíření zámkové...'!$C$4:$J$76,'SO 13 - Rozšíření zámkové...'!$C$82:$J$102,'SO 13 - Rozšíření zámkové...'!$C$108:$K$158</definedName>
    <definedName name="_xlnm.Print_Titles" localSheetId="19">'SO 13 - Rozšíření zámkové...'!$120:$120</definedName>
    <definedName name="_xlnm._FilterDatabase" localSheetId="20" hidden="1">'SO 14 - Přístřešek beachv...'!$C$127:$K$225</definedName>
    <definedName name="_xlnm.Print_Area" localSheetId="20">'SO 14 - Přístřešek beachv...'!$C$4:$J$76,'SO 14 - Přístřešek beachv...'!$C$82:$J$109,'SO 14 - Přístřešek beachv...'!$C$115:$K$225</definedName>
    <definedName name="_xlnm.Print_Titles" localSheetId="20">'SO 14 - Přístřešek beachv...'!$127:$127</definedName>
    <definedName name="_xlnm.Print_Area" localSheetId="21">'Seznam figur'!$C$4:$G$541</definedName>
    <definedName name="_xlnm.Print_Titles" localSheetId="21">'Seznam figur'!$9:$9</definedName>
  </definedNames>
  <calcPr/>
</workbook>
</file>

<file path=xl/calcChain.xml><?xml version="1.0" encoding="utf-8"?>
<calcChain xmlns="http://schemas.openxmlformats.org/spreadsheetml/2006/main">
  <c i="22" l="1" r="D7"/>
  <c i="21" r="J37"/>
  <c r="J36"/>
  <c i="1" r="AY115"/>
  <c i="21" r="J35"/>
  <c i="1" r="AX115"/>
  <c i="21" r="BI225"/>
  <c r="BH225"/>
  <c r="BG225"/>
  <c r="BF225"/>
  <c r="T225"/>
  <c r="R225"/>
  <c r="P225"/>
  <c r="BI223"/>
  <c r="BH223"/>
  <c r="BG223"/>
  <c r="BF223"/>
  <c r="T223"/>
  <c r="R223"/>
  <c r="P223"/>
  <c r="BI220"/>
  <c r="BH220"/>
  <c r="BG220"/>
  <c r="BF220"/>
  <c r="T220"/>
  <c r="R220"/>
  <c r="P220"/>
  <c r="BI216"/>
  <c r="BH216"/>
  <c r="BG216"/>
  <c r="BF216"/>
  <c r="T216"/>
  <c r="R216"/>
  <c r="P216"/>
  <c r="BI214"/>
  <c r="BH214"/>
  <c r="BG214"/>
  <c r="BF214"/>
  <c r="T214"/>
  <c r="R214"/>
  <c r="P214"/>
  <c r="BI211"/>
  <c r="BH211"/>
  <c r="BG211"/>
  <c r="BF211"/>
  <c r="T211"/>
  <c r="R211"/>
  <c r="P211"/>
  <c r="BI209"/>
  <c r="BH209"/>
  <c r="BG209"/>
  <c r="BF209"/>
  <c r="T209"/>
  <c r="R209"/>
  <c r="P209"/>
  <c r="BI206"/>
  <c r="BH206"/>
  <c r="BG206"/>
  <c r="BF206"/>
  <c r="T206"/>
  <c r="R206"/>
  <c r="P206"/>
  <c r="BI204"/>
  <c r="BH204"/>
  <c r="BG204"/>
  <c r="BF204"/>
  <c r="T204"/>
  <c r="R204"/>
  <c r="P204"/>
  <c r="BI202"/>
  <c r="BH202"/>
  <c r="BG202"/>
  <c r="BF202"/>
  <c r="T202"/>
  <c r="R202"/>
  <c r="P202"/>
  <c r="BI200"/>
  <c r="BH200"/>
  <c r="BG200"/>
  <c r="BF200"/>
  <c r="T200"/>
  <c r="R200"/>
  <c r="P200"/>
  <c r="BI199"/>
  <c r="BH199"/>
  <c r="BG199"/>
  <c r="BF199"/>
  <c r="T199"/>
  <c r="R199"/>
  <c r="P199"/>
  <c r="BI197"/>
  <c r="BH197"/>
  <c r="BG197"/>
  <c r="BF197"/>
  <c r="T197"/>
  <c r="R197"/>
  <c r="P197"/>
  <c r="BI195"/>
  <c r="BH195"/>
  <c r="BG195"/>
  <c r="BF195"/>
  <c r="T195"/>
  <c r="R195"/>
  <c r="P195"/>
  <c r="BI191"/>
  <c r="BH191"/>
  <c r="BG191"/>
  <c r="BF191"/>
  <c r="T191"/>
  <c r="R191"/>
  <c r="P191"/>
  <c r="BI188"/>
  <c r="BH188"/>
  <c r="BG188"/>
  <c r="BF188"/>
  <c r="T188"/>
  <c r="T187"/>
  <c r="R188"/>
  <c r="R187"/>
  <c r="P188"/>
  <c r="P187"/>
  <c r="BI184"/>
  <c r="BH184"/>
  <c r="BG184"/>
  <c r="BF184"/>
  <c r="T184"/>
  <c r="R184"/>
  <c r="P184"/>
  <c r="BI183"/>
  <c r="BH183"/>
  <c r="BG183"/>
  <c r="BF183"/>
  <c r="T183"/>
  <c r="R183"/>
  <c r="P183"/>
  <c r="BI182"/>
  <c r="BH182"/>
  <c r="BG182"/>
  <c r="BF182"/>
  <c r="T182"/>
  <c r="R182"/>
  <c r="P182"/>
  <c r="BI180"/>
  <c r="BH180"/>
  <c r="BG180"/>
  <c r="BF180"/>
  <c r="T180"/>
  <c r="R180"/>
  <c r="P180"/>
  <c r="BI178"/>
  <c r="BH178"/>
  <c r="BG178"/>
  <c r="BF178"/>
  <c r="T178"/>
  <c r="R178"/>
  <c r="P178"/>
  <c r="BI176"/>
  <c r="BH176"/>
  <c r="BG176"/>
  <c r="BF176"/>
  <c r="T176"/>
  <c r="R176"/>
  <c r="P176"/>
  <c r="BI175"/>
  <c r="BH175"/>
  <c r="BG175"/>
  <c r="BF175"/>
  <c r="T175"/>
  <c r="R175"/>
  <c r="P175"/>
  <c r="BI174"/>
  <c r="BH174"/>
  <c r="BG174"/>
  <c r="BF174"/>
  <c r="T174"/>
  <c r="R174"/>
  <c r="P174"/>
  <c r="BI172"/>
  <c r="BH172"/>
  <c r="BG172"/>
  <c r="BF172"/>
  <c r="T172"/>
  <c r="R172"/>
  <c r="P172"/>
  <c r="BI170"/>
  <c r="BH170"/>
  <c r="BG170"/>
  <c r="BF170"/>
  <c r="T170"/>
  <c r="R170"/>
  <c r="P170"/>
  <c r="BI169"/>
  <c r="BH169"/>
  <c r="BG169"/>
  <c r="BF169"/>
  <c r="T169"/>
  <c r="R169"/>
  <c r="P169"/>
  <c r="BI166"/>
  <c r="BH166"/>
  <c r="BG166"/>
  <c r="BF166"/>
  <c r="T166"/>
  <c r="R166"/>
  <c r="P166"/>
  <c r="BI163"/>
  <c r="BH163"/>
  <c r="BG163"/>
  <c r="BF163"/>
  <c r="T163"/>
  <c r="R163"/>
  <c r="P163"/>
  <c r="BI161"/>
  <c r="BH161"/>
  <c r="BG161"/>
  <c r="BF161"/>
  <c r="T161"/>
  <c r="R161"/>
  <c r="P161"/>
  <c r="BI159"/>
  <c r="BH159"/>
  <c r="BG159"/>
  <c r="BF159"/>
  <c r="T159"/>
  <c r="R159"/>
  <c r="P159"/>
  <c r="BI154"/>
  <c r="BH154"/>
  <c r="BG154"/>
  <c r="BF154"/>
  <c r="T154"/>
  <c r="T153"/>
  <c r="R154"/>
  <c r="R153"/>
  <c r="P154"/>
  <c r="P153"/>
  <c r="BI151"/>
  <c r="BH151"/>
  <c r="BG151"/>
  <c r="BF151"/>
  <c r="T151"/>
  <c r="R151"/>
  <c r="P151"/>
  <c r="BI149"/>
  <c r="BH149"/>
  <c r="BG149"/>
  <c r="BF149"/>
  <c r="T149"/>
  <c r="R149"/>
  <c r="P149"/>
  <c r="BI147"/>
  <c r="BH147"/>
  <c r="BG147"/>
  <c r="BF147"/>
  <c r="T147"/>
  <c r="R147"/>
  <c r="P147"/>
  <c r="BI144"/>
  <c r="BH144"/>
  <c r="BG144"/>
  <c r="BF144"/>
  <c r="T144"/>
  <c r="R144"/>
  <c r="P144"/>
  <c r="BI141"/>
  <c r="BH141"/>
  <c r="BG141"/>
  <c r="BF141"/>
  <c r="T141"/>
  <c r="R141"/>
  <c r="P141"/>
  <c r="BI136"/>
  <c r="BH136"/>
  <c r="BG136"/>
  <c r="BF136"/>
  <c r="T136"/>
  <c r="R136"/>
  <c r="P136"/>
  <c r="BI133"/>
  <c r="BH133"/>
  <c r="BG133"/>
  <c r="BF133"/>
  <c r="T133"/>
  <c r="R133"/>
  <c r="P133"/>
  <c r="BI131"/>
  <c r="BH131"/>
  <c r="BG131"/>
  <c r="BF131"/>
  <c r="T131"/>
  <c r="R131"/>
  <c r="P131"/>
  <c r="J125"/>
  <c r="J124"/>
  <c r="F124"/>
  <c r="F122"/>
  <c r="E120"/>
  <c r="J92"/>
  <c r="J91"/>
  <c r="F91"/>
  <c r="F89"/>
  <c r="E87"/>
  <c r="J18"/>
  <c r="E18"/>
  <c r="F125"/>
  <c r="J17"/>
  <c r="J12"/>
  <c r="J122"/>
  <c r="E7"/>
  <c r="E118"/>
  <c i="20" r="J37"/>
  <c r="J36"/>
  <c i="1" r="AY114"/>
  <c i="20" r="J35"/>
  <c i="1" r="AX114"/>
  <c i="20" r="BI158"/>
  <c r="BH158"/>
  <c r="BG158"/>
  <c r="BF158"/>
  <c r="T158"/>
  <c r="T157"/>
  <c r="R158"/>
  <c r="R157"/>
  <c r="P158"/>
  <c r="P157"/>
  <c r="BI154"/>
  <c r="BH154"/>
  <c r="BG154"/>
  <c r="BF154"/>
  <c r="T154"/>
  <c r="R154"/>
  <c r="P154"/>
  <c r="BI153"/>
  <c r="BH153"/>
  <c r="BG153"/>
  <c r="BF153"/>
  <c r="T153"/>
  <c r="R153"/>
  <c r="P153"/>
  <c r="BI152"/>
  <c r="BH152"/>
  <c r="BG152"/>
  <c r="BF152"/>
  <c r="T152"/>
  <c r="R152"/>
  <c r="P152"/>
  <c r="BI149"/>
  <c r="BH149"/>
  <c r="BG149"/>
  <c r="BF149"/>
  <c r="T149"/>
  <c r="R149"/>
  <c r="P149"/>
  <c r="BI146"/>
  <c r="BH146"/>
  <c r="BG146"/>
  <c r="BF146"/>
  <c r="T146"/>
  <c r="R146"/>
  <c r="P146"/>
  <c r="BI144"/>
  <c r="BH144"/>
  <c r="BG144"/>
  <c r="BF144"/>
  <c r="T144"/>
  <c r="R144"/>
  <c r="P144"/>
  <c r="BI142"/>
  <c r="BH142"/>
  <c r="BG142"/>
  <c r="BF142"/>
  <c r="T142"/>
  <c r="R142"/>
  <c r="P142"/>
  <c r="BI139"/>
  <c r="BH139"/>
  <c r="BG139"/>
  <c r="BF139"/>
  <c r="T139"/>
  <c r="R139"/>
  <c r="P139"/>
  <c r="BI137"/>
  <c r="BH137"/>
  <c r="BG137"/>
  <c r="BF137"/>
  <c r="T137"/>
  <c r="R137"/>
  <c r="P137"/>
  <c r="BI135"/>
  <c r="BH135"/>
  <c r="BG135"/>
  <c r="BF135"/>
  <c r="T135"/>
  <c r="R135"/>
  <c r="P135"/>
  <c r="BI132"/>
  <c r="BH132"/>
  <c r="BG132"/>
  <c r="BF132"/>
  <c r="T132"/>
  <c r="R132"/>
  <c r="P132"/>
  <c r="BI129"/>
  <c r="BH129"/>
  <c r="BG129"/>
  <c r="BF129"/>
  <c r="T129"/>
  <c r="R129"/>
  <c r="P129"/>
  <c r="BI126"/>
  <c r="BH126"/>
  <c r="BG126"/>
  <c r="BF126"/>
  <c r="T126"/>
  <c r="R126"/>
  <c r="P126"/>
  <c r="BI124"/>
  <c r="BH124"/>
  <c r="BG124"/>
  <c r="BF124"/>
  <c r="T124"/>
  <c r="R124"/>
  <c r="P124"/>
  <c r="J118"/>
  <c r="J117"/>
  <c r="F117"/>
  <c r="F115"/>
  <c r="E113"/>
  <c r="J92"/>
  <c r="J91"/>
  <c r="F91"/>
  <c r="F89"/>
  <c r="E87"/>
  <c r="J18"/>
  <c r="E18"/>
  <c r="F92"/>
  <c r="J17"/>
  <c r="J12"/>
  <c r="J89"/>
  <c r="E7"/>
  <c r="E111"/>
  <c i="19" r="J37"/>
  <c r="J36"/>
  <c i="1" r="AY113"/>
  <c i="19" r="J35"/>
  <c i="1" r="AX113"/>
  <c i="19"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3"/>
  <c r="BH123"/>
  <c r="BG123"/>
  <c r="BF123"/>
  <c r="T123"/>
  <c r="T122"/>
  <c r="R123"/>
  <c r="R122"/>
  <c r="P123"/>
  <c r="P122"/>
  <c r="F115"/>
  <c r="E113"/>
  <c r="F89"/>
  <c r="E87"/>
  <c r="J24"/>
  <c r="E24"/>
  <c r="J118"/>
  <c r="J23"/>
  <c r="J21"/>
  <c r="E21"/>
  <c r="J117"/>
  <c r="J20"/>
  <c r="J18"/>
  <c r="E18"/>
  <c r="F92"/>
  <c r="J17"/>
  <c r="J15"/>
  <c r="E15"/>
  <c r="F91"/>
  <c r="J14"/>
  <c r="J12"/>
  <c r="J89"/>
  <c r="E7"/>
  <c r="E111"/>
  <c i="18" r="J37"/>
  <c r="J36"/>
  <c i="1" r="AY112"/>
  <c i="18" r="J35"/>
  <c i="1" r="AX112"/>
  <c i="18" r="BI136"/>
  <c r="BH136"/>
  <c r="BG136"/>
  <c r="BF136"/>
  <c r="T136"/>
  <c r="T135"/>
  <c r="R136"/>
  <c r="R135"/>
  <c r="P136"/>
  <c r="P135"/>
  <c r="BI134"/>
  <c r="BH134"/>
  <c r="BG134"/>
  <c r="BF134"/>
  <c r="T134"/>
  <c r="R134"/>
  <c r="P134"/>
  <c r="BI132"/>
  <c r="BH132"/>
  <c r="BG132"/>
  <c r="BF132"/>
  <c r="T132"/>
  <c r="R132"/>
  <c r="P132"/>
  <c r="BI131"/>
  <c r="BH131"/>
  <c r="BG131"/>
  <c r="BF131"/>
  <c r="T131"/>
  <c r="R131"/>
  <c r="P131"/>
  <c r="BI129"/>
  <c r="BH129"/>
  <c r="BG129"/>
  <c r="BF129"/>
  <c r="T129"/>
  <c r="T128"/>
  <c r="R129"/>
  <c r="R128"/>
  <c r="P129"/>
  <c r="P128"/>
  <c r="BI127"/>
  <c r="BH127"/>
  <c r="BG127"/>
  <c r="BF127"/>
  <c r="T127"/>
  <c r="R127"/>
  <c r="P127"/>
  <c r="BI125"/>
  <c r="BH125"/>
  <c r="BG125"/>
  <c r="BF125"/>
  <c r="T125"/>
  <c r="R125"/>
  <c r="P125"/>
  <c r="BI124"/>
  <c r="BH124"/>
  <c r="BG124"/>
  <c r="BF124"/>
  <c r="T124"/>
  <c r="R124"/>
  <c r="P124"/>
  <c r="J118"/>
  <c r="J117"/>
  <c r="F117"/>
  <c r="F115"/>
  <c r="E113"/>
  <c r="J92"/>
  <c r="J91"/>
  <c r="F91"/>
  <c r="F89"/>
  <c r="E87"/>
  <c r="J18"/>
  <c r="E18"/>
  <c r="F118"/>
  <c r="J17"/>
  <c r="J12"/>
  <c r="J115"/>
  <c r="E7"/>
  <c r="E111"/>
  <c i="17" r="J37"/>
  <c r="J36"/>
  <c i="1" r="AY111"/>
  <c i="17" r="J35"/>
  <c i="1" r="AX111"/>
  <c i="17" r="BI123"/>
  <c r="BH123"/>
  <c r="BG123"/>
  <c r="BF123"/>
  <c r="T123"/>
  <c r="R123"/>
  <c r="P123"/>
  <c r="BI121"/>
  <c r="BH121"/>
  <c r="BG121"/>
  <c r="BF121"/>
  <c r="T121"/>
  <c r="R121"/>
  <c r="P121"/>
  <c r="J115"/>
  <c r="J114"/>
  <c r="F114"/>
  <c r="F112"/>
  <c r="E110"/>
  <c r="J92"/>
  <c r="J91"/>
  <c r="F91"/>
  <c r="F89"/>
  <c r="E87"/>
  <c r="J18"/>
  <c r="E18"/>
  <c r="F115"/>
  <c r="J17"/>
  <c r="J12"/>
  <c r="J89"/>
  <c r="E7"/>
  <c r="E85"/>
  <c i="16" r="J37"/>
  <c r="J36"/>
  <c i="1" r="AY110"/>
  <c i="16" r="J35"/>
  <c i="1" r="AX110"/>
  <c i="16" r="BI160"/>
  <c r="BH160"/>
  <c r="BG160"/>
  <c r="BF160"/>
  <c r="T160"/>
  <c r="T159"/>
  <c r="R160"/>
  <c r="R159"/>
  <c r="P160"/>
  <c r="P159"/>
  <c r="BI156"/>
  <c r="BH156"/>
  <c r="BG156"/>
  <c r="BF156"/>
  <c r="T156"/>
  <c r="R156"/>
  <c r="P156"/>
  <c r="BI154"/>
  <c r="BH154"/>
  <c r="BG154"/>
  <c r="BF154"/>
  <c r="T154"/>
  <c r="R154"/>
  <c r="P154"/>
  <c r="BI152"/>
  <c r="BH152"/>
  <c r="BG152"/>
  <c r="BF152"/>
  <c r="T152"/>
  <c r="R152"/>
  <c r="P152"/>
  <c r="BI149"/>
  <c r="BH149"/>
  <c r="BG149"/>
  <c r="BF149"/>
  <c r="T149"/>
  <c r="R149"/>
  <c r="P149"/>
  <c r="BI146"/>
  <c r="BH146"/>
  <c r="BG146"/>
  <c r="BF146"/>
  <c r="T146"/>
  <c r="R146"/>
  <c r="P146"/>
  <c r="BI144"/>
  <c r="BH144"/>
  <c r="BG144"/>
  <c r="BF144"/>
  <c r="T144"/>
  <c r="R144"/>
  <c r="P144"/>
  <c r="BI142"/>
  <c r="BH142"/>
  <c r="BG142"/>
  <c r="BF142"/>
  <c r="T142"/>
  <c r="R142"/>
  <c r="P142"/>
  <c r="BI139"/>
  <c r="BH139"/>
  <c r="BG139"/>
  <c r="BF139"/>
  <c r="T139"/>
  <c r="R139"/>
  <c r="P139"/>
  <c r="BI137"/>
  <c r="BH137"/>
  <c r="BG137"/>
  <c r="BF137"/>
  <c r="T137"/>
  <c r="R137"/>
  <c r="P137"/>
  <c r="BI135"/>
  <c r="BH135"/>
  <c r="BG135"/>
  <c r="BF135"/>
  <c r="T135"/>
  <c r="R135"/>
  <c r="P135"/>
  <c r="BI132"/>
  <c r="BH132"/>
  <c r="BG132"/>
  <c r="BF132"/>
  <c r="T132"/>
  <c r="R132"/>
  <c r="P132"/>
  <c r="BI129"/>
  <c r="BH129"/>
  <c r="BG129"/>
  <c r="BF129"/>
  <c r="T129"/>
  <c r="R129"/>
  <c r="P129"/>
  <c r="BI126"/>
  <c r="BH126"/>
  <c r="BG126"/>
  <c r="BF126"/>
  <c r="T126"/>
  <c r="R126"/>
  <c r="P126"/>
  <c r="BI124"/>
  <c r="BH124"/>
  <c r="BG124"/>
  <c r="BF124"/>
  <c r="T124"/>
  <c r="R124"/>
  <c r="P124"/>
  <c r="J118"/>
  <c r="J117"/>
  <c r="F117"/>
  <c r="F115"/>
  <c r="E113"/>
  <c r="J92"/>
  <c r="J91"/>
  <c r="F91"/>
  <c r="F89"/>
  <c r="E87"/>
  <c r="J18"/>
  <c r="E18"/>
  <c r="F118"/>
  <c r="J17"/>
  <c r="J12"/>
  <c r="J89"/>
  <c r="E7"/>
  <c r="E85"/>
  <c i="15" r="J37"/>
  <c r="J36"/>
  <c i="1" r="AY109"/>
  <c i="15" r="J35"/>
  <c i="1" r="AX109"/>
  <c i="15" r="BI163"/>
  <c r="BH163"/>
  <c r="BG163"/>
  <c r="BF163"/>
  <c r="T163"/>
  <c r="R163"/>
  <c r="P163"/>
  <c r="BI161"/>
  <c r="BH161"/>
  <c r="BG161"/>
  <c r="BF161"/>
  <c r="T161"/>
  <c r="R161"/>
  <c r="P161"/>
  <c r="BI158"/>
  <c r="BH158"/>
  <c r="BG158"/>
  <c r="BF158"/>
  <c r="T158"/>
  <c r="T157"/>
  <c r="R158"/>
  <c r="R157"/>
  <c r="P158"/>
  <c r="P157"/>
  <c r="BI155"/>
  <c r="BH155"/>
  <c r="BG155"/>
  <c r="BF155"/>
  <c r="T155"/>
  <c r="T154"/>
  <c r="R155"/>
  <c r="R154"/>
  <c r="P155"/>
  <c r="P154"/>
  <c r="BI151"/>
  <c r="BH151"/>
  <c r="BG151"/>
  <c r="BF151"/>
  <c r="T151"/>
  <c r="R151"/>
  <c r="P151"/>
  <c r="BI149"/>
  <c r="BH149"/>
  <c r="BG149"/>
  <c r="BF149"/>
  <c r="T149"/>
  <c r="R149"/>
  <c r="P149"/>
  <c r="BI146"/>
  <c r="BH146"/>
  <c r="BG146"/>
  <c r="BF146"/>
  <c r="T146"/>
  <c r="T145"/>
  <c r="R146"/>
  <c r="R145"/>
  <c r="P146"/>
  <c r="P145"/>
  <c r="BI143"/>
  <c r="BH143"/>
  <c r="BG143"/>
  <c r="BF143"/>
  <c r="T143"/>
  <c r="R143"/>
  <c r="P143"/>
  <c r="BI141"/>
  <c r="BH141"/>
  <c r="BG141"/>
  <c r="BF141"/>
  <c r="T141"/>
  <c r="R141"/>
  <c r="P141"/>
  <c r="BI138"/>
  <c r="BH138"/>
  <c r="BG138"/>
  <c r="BF138"/>
  <c r="T138"/>
  <c r="R138"/>
  <c r="P138"/>
  <c r="BI135"/>
  <c r="BH135"/>
  <c r="BG135"/>
  <c r="BF135"/>
  <c r="T135"/>
  <c r="R135"/>
  <c r="P135"/>
  <c r="BI131"/>
  <c r="BH131"/>
  <c r="BG131"/>
  <c r="BF131"/>
  <c r="T131"/>
  <c r="R131"/>
  <c r="P131"/>
  <c r="BI127"/>
  <c r="BH127"/>
  <c r="BG127"/>
  <c r="BF127"/>
  <c r="T127"/>
  <c r="R127"/>
  <c r="P127"/>
  <c r="J121"/>
  <c r="J120"/>
  <c r="F120"/>
  <c r="F118"/>
  <c r="E116"/>
  <c r="J92"/>
  <c r="J91"/>
  <c r="F91"/>
  <c r="F89"/>
  <c r="E87"/>
  <c r="J18"/>
  <c r="E18"/>
  <c r="F92"/>
  <c r="J17"/>
  <c r="J12"/>
  <c r="J118"/>
  <c r="E7"/>
  <c r="E114"/>
  <c i="14" r="J37"/>
  <c r="J36"/>
  <c i="1" r="AY108"/>
  <c i="14" r="J35"/>
  <c i="1" r="AX108"/>
  <c i="14"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3"/>
  <c r="BH123"/>
  <c r="BG123"/>
  <c r="BF123"/>
  <c r="T123"/>
  <c r="T122"/>
  <c r="R123"/>
  <c r="R122"/>
  <c r="P123"/>
  <c r="P122"/>
  <c r="F115"/>
  <c r="E113"/>
  <c r="F89"/>
  <c r="E87"/>
  <c r="J24"/>
  <c r="E24"/>
  <c r="J92"/>
  <c r="J23"/>
  <c r="J21"/>
  <c r="E21"/>
  <c r="J117"/>
  <c r="J20"/>
  <c r="J18"/>
  <c r="E18"/>
  <c r="F118"/>
  <c r="J17"/>
  <c r="J15"/>
  <c r="E15"/>
  <c r="F91"/>
  <c r="J14"/>
  <c r="J12"/>
  <c r="J115"/>
  <c r="E7"/>
  <c r="E85"/>
  <c i="13" r="J37"/>
  <c r="J36"/>
  <c i="1" r="AY107"/>
  <c i="13" r="J35"/>
  <c i="1" r="AX107"/>
  <c i="13"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2"/>
  <c r="BH162"/>
  <c r="BG162"/>
  <c r="BF162"/>
  <c r="T162"/>
  <c r="R162"/>
  <c r="P162"/>
  <c r="BI161"/>
  <c r="BH161"/>
  <c r="BG161"/>
  <c r="BF161"/>
  <c r="T161"/>
  <c r="R161"/>
  <c r="P161"/>
  <c r="BI160"/>
  <c r="BH160"/>
  <c r="BG160"/>
  <c r="BF160"/>
  <c r="T160"/>
  <c r="R160"/>
  <c r="P160"/>
  <c r="BI158"/>
  <c r="BH158"/>
  <c r="BG158"/>
  <c r="BF158"/>
  <c r="T158"/>
  <c r="R158"/>
  <c r="P158"/>
  <c r="BI157"/>
  <c r="BH157"/>
  <c r="BG157"/>
  <c r="BF157"/>
  <c r="T157"/>
  <c r="R157"/>
  <c r="P157"/>
  <c r="BI155"/>
  <c r="BH155"/>
  <c r="BG155"/>
  <c r="BF155"/>
  <c r="T155"/>
  <c r="R155"/>
  <c r="P155"/>
  <c r="BI154"/>
  <c r="BH154"/>
  <c r="BG154"/>
  <c r="BF154"/>
  <c r="T154"/>
  <c r="R154"/>
  <c r="P154"/>
  <c r="BI153"/>
  <c r="BH153"/>
  <c r="BG153"/>
  <c r="BF153"/>
  <c r="T153"/>
  <c r="R153"/>
  <c r="P153"/>
  <c r="BI152"/>
  <c r="BH152"/>
  <c r="BG152"/>
  <c r="BF152"/>
  <c r="T152"/>
  <c r="R152"/>
  <c r="P152"/>
  <c r="BI150"/>
  <c r="BH150"/>
  <c r="BG150"/>
  <c r="BF150"/>
  <c r="T150"/>
  <c r="R150"/>
  <c r="P150"/>
  <c r="BI149"/>
  <c r="BH149"/>
  <c r="BG149"/>
  <c r="BF149"/>
  <c r="T149"/>
  <c r="R149"/>
  <c r="P149"/>
  <c r="BI146"/>
  <c r="BH146"/>
  <c r="BG146"/>
  <c r="BF146"/>
  <c r="T146"/>
  <c r="R146"/>
  <c r="P146"/>
  <c r="BI145"/>
  <c r="BH145"/>
  <c r="BG145"/>
  <c r="BF145"/>
  <c r="T145"/>
  <c r="R145"/>
  <c r="P145"/>
  <c r="BI144"/>
  <c r="BH144"/>
  <c r="BG144"/>
  <c r="BF144"/>
  <c r="T144"/>
  <c r="R144"/>
  <c r="P144"/>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29"/>
  <c r="BH129"/>
  <c r="BG129"/>
  <c r="BF129"/>
  <c r="T129"/>
  <c r="R129"/>
  <c r="P129"/>
  <c r="BI128"/>
  <c r="BH128"/>
  <c r="BG128"/>
  <c r="BF128"/>
  <c r="T128"/>
  <c r="R128"/>
  <c r="P128"/>
  <c r="F120"/>
  <c r="E118"/>
  <c r="F89"/>
  <c r="E87"/>
  <c r="J24"/>
  <c r="E24"/>
  <c r="J123"/>
  <c r="J23"/>
  <c r="J21"/>
  <c r="E21"/>
  <c r="J122"/>
  <c r="J20"/>
  <c r="J18"/>
  <c r="E18"/>
  <c r="F123"/>
  <c r="J17"/>
  <c r="J15"/>
  <c r="E15"/>
  <c r="F91"/>
  <c r="J14"/>
  <c r="J12"/>
  <c r="J120"/>
  <c r="E7"/>
  <c r="E116"/>
  <c i="12" r="J37"/>
  <c r="J36"/>
  <c i="1" r="AY106"/>
  <c i="12" r="J35"/>
  <c i="1" r="AX106"/>
  <c i="12" r="BI152"/>
  <c r="BH152"/>
  <c r="BG152"/>
  <c r="BF152"/>
  <c r="T152"/>
  <c r="R152"/>
  <c r="P152"/>
  <c r="BI151"/>
  <c r="BH151"/>
  <c r="BG151"/>
  <c r="BF151"/>
  <c r="T151"/>
  <c r="R151"/>
  <c r="P151"/>
  <c r="BI149"/>
  <c r="BH149"/>
  <c r="BG149"/>
  <c r="BF149"/>
  <c r="T149"/>
  <c r="R149"/>
  <c r="P149"/>
  <c r="BI146"/>
  <c r="BH146"/>
  <c r="BG146"/>
  <c r="BF146"/>
  <c r="T146"/>
  <c r="T145"/>
  <c r="R146"/>
  <c r="R145"/>
  <c r="P146"/>
  <c r="P145"/>
  <c r="BI144"/>
  <c r="BH144"/>
  <c r="BG144"/>
  <c r="BF144"/>
  <c r="T144"/>
  <c r="R144"/>
  <c r="P144"/>
  <c r="BI142"/>
  <c r="BH142"/>
  <c r="BG142"/>
  <c r="BF142"/>
  <c r="T142"/>
  <c r="R142"/>
  <c r="P142"/>
  <c r="BI141"/>
  <c r="BH141"/>
  <c r="BG141"/>
  <c r="BF141"/>
  <c r="T141"/>
  <c r="R141"/>
  <c r="P141"/>
  <c r="BI138"/>
  <c r="BH138"/>
  <c r="BG138"/>
  <c r="BF138"/>
  <c r="T138"/>
  <c r="T137"/>
  <c r="R138"/>
  <c r="R137"/>
  <c r="P138"/>
  <c r="P137"/>
  <c r="BI134"/>
  <c r="BH134"/>
  <c r="BG134"/>
  <c r="BF134"/>
  <c r="T134"/>
  <c r="R134"/>
  <c r="P134"/>
  <c r="BI132"/>
  <c r="BH132"/>
  <c r="BG132"/>
  <c r="BF132"/>
  <c r="T132"/>
  <c r="R132"/>
  <c r="P132"/>
  <c r="BI127"/>
  <c r="BH127"/>
  <c r="BG127"/>
  <c r="BF127"/>
  <c r="T127"/>
  <c r="T126"/>
  <c r="R127"/>
  <c r="R126"/>
  <c r="P127"/>
  <c r="P126"/>
  <c r="J121"/>
  <c r="J120"/>
  <c r="F120"/>
  <c r="F118"/>
  <c r="E116"/>
  <c r="J92"/>
  <c r="J91"/>
  <c r="F91"/>
  <c r="F89"/>
  <c r="E87"/>
  <c r="J18"/>
  <c r="E18"/>
  <c r="F121"/>
  <c r="J17"/>
  <c r="J12"/>
  <c r="J89"/>
  <c r="E7"/>
  <c r="E114"/>
  <c i="11" r="J37"/>
  <c r="J36"/>
  <c i="1" r="AY105"/>
  <c i="11" r="J35"/>
  <c i="1" r="AX105"/>
  <c i="11" r="BI178"/>
  <c r="BH178"/>
  <c r="BG178"/>
  <c r="BF178"/>
  <c r="T178"/>
  <c r="R178"/>
  <c r="P178"/>
  <c r="BI177"/>
  <c r="BH177"/>
  <c r="BG177"/>
  <c r="BF177"/>
  <c r="T177"/>
  <c r="R177"/>
  <c r="P177"/>
  <c r="BI175"/>
  <c r="BH175"/>
  <c r="BG175"/>
  <c r="BF175"/>
  <c r="T175"/>
  <c r="R175"/>
  <c r="P175"/>
  <c r="BI172"/>
  <c r="BH172"/>
  <c r="BG172"/>
  <c r="BF172"/>
  <c r="T172"/>
  <c r="T171"/>
  <c r="R172"/>
  <c r="R171"/>
  <c r="P172"/>
  <c r="P171"/>
  <c r="BI170"/>
  <c r="BH170"/>
  <c r="BG170"/>
  <c r="BF170"/>
  <c r="T170"/>
  <c r="R170"/>
  <c r="P170"/>
  <c r="BI168"/>
  <c r="BH168"/>
  <c r="BG168"/>
  <c r="BF168"/>
  <c r="T168"/>
  <c r="R168"/>
  <c r="P168"/>
  <c r="BI167"/>
  <c r="BH167"/>
  <c r="BG167"/>
  <c r="BF167"/>
  <c r="T167"/>
  <c r="R167"/>
  <c r="P167"/>
  <c r="BI164"/>
  <c r="BH164"/>
  <c r="BG164"/>
  <c r="BF164"/>
  <c r="T164"/>
  <c r="T163"/>
  <c r="R164"/>
  <c r="R163"/>
  <c r="P164"/>
  <c r="P163"/>
  <c r="BI160"/>
  <c r="BH160"/>
  <c r="BG160"/>
  <c r="BF160"/>
  <c r="T160"/>
  <c r="R160"/>
  <c r="P160"/>
  <c r="BI158"/>
  <c r="BH158"/>
  <c r="BG158"/>
  <c r="BF158"/>
  <c r="T158"/>
  <c r="R158"/>
  <c r="P158"/>
  <c r="BI155"/>
  <c r="BH155"/>
  <c r="BG155"/>
  <c r="BF155"/>
  <c r="T155"/>
  <c r="T154"/>
  <c r="R155"/>
  <c r="R154"/>
  <c r="P155"/>
  <c r="P154"/>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7"/>
  <c r="BH137"/>
  <c r="BG137"/>
  <c r="BF137"/>
  <c r="T137"/>
  <c r="R137"/>
  <c r="P137"/>
  <c r="BI134"/>
  <c r="BH134"/>
  <c r="BG134"/>
  <c r="BF134"/>
  <c r="T134"/>
  <c r="R134"/>
  <c r="P134"/>
  <c r="BI132"/>
  <c r="BH132"/>
  <c r="BG132"/>
  <c r="BF132"/>
  <c r="T132"/>
  <c r="R132"/>
  <c r="P132"/>
  <c r="BI128"/>
  <c r="BH128"/>
  <c r="BG128"/>
  <c r="BF128"/>
  <c r="T128"/>
  <c r="R128"/>
  <c r="P128"/>
  <c r="J122"/>
  <c r="J121"/>
  <c r="F121"/>
  <c r="F119"/>
  <c r="E117"/>
  <c r="J92"/>
  <c r="J91"/>
  <c r="F91"/>
  <c r="F89"/>
  <c r="E87"/>
  <c r="J18"/>
  <c r="E18"/>
  <c r="F122"/>
  <c r="J17"/>
  <c r="J12"/>
  <c r="J89"/>
  <c r="E7"/>
  <c r="E115"/>
  <c i="10" r="J37"/>
  <c r="J36"/>
  <c i="1" r="AY104"/>
  <c i="10" r="J35"/>
  <c i="1" r="AX104"/>
  <c i="10" r="BI200"/>
  <c r="BH200"/>
  <c r="BG200"/>
  <c r="BF200"/>
  <c r="T200"/>
  <c r="R200"/>
  <c r="P200"/>
  <c r="BI198"/>
  <c r="BH198"/>
  <c r="BG198"/>
  <c r="BF198"/>
  <c r="T198"/>
  <c r="R198"/>
  <c r="P198"/>
  <c r="BI195"/>
  <c r="BH195"/>
  <c r="BG195"/>
  <c r="BF195"/>
  <c r="T195"/>
  <c r="R195"/>
  <c r="P195"/>
  <c r="BI191"/>
  <c r="BH191"/>
  <c r="BG191"/>
  <c r="BF191"/>
  <c r="T191"/>
  <c r="R191"/>
  <c r="P191"/>
  <c r="BI189"/>
  <c r="BH189"/>
  <c r="BG189"/>
  <c r="BF189"/>
  <c r="T189"/>
  <c r="R189"/>
  <c r="P189"/>
  <c r="BI186"/>
  <c r="BH186"/>
  <c r="BG186"/>
  <c r="BF186"/>
  <c r="T186"/>
  <c r="R186"/>
  <c r="P186"/>
  <c r="BI184"/>
  <c r="BH184"/>
  <c r="BG184"/>
  <c r="BF184"/>
  <c r="T184"/>
  <c r="R184"/>
  <c r="P184"/>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2"/>
  <c r="BH172"/>
  <c r="BG172"/>
  <c r="BF172"/>
  <c r="T172"/>
  <c r="R172"/>
  <c r="P172"/>
  <c r="BI170"/>
  <c r="BH170"/>
  <c r="BG170"/>
  <c r="BF170"/>
  <c r="T170"/>
  <c r="R170"/>
  <c r="P170"/>
  <c r="BI168"/>
  <c r="BH168"/>
  <c r="BG168"/>
  <c r="BF168"/>
  <c r="T168"/>
  <c r="R168"/>
  <c r="P168"/>
  <c r="BI164"/>
  <c r="BH164"/>
  <c r="BG164"/>
  <c r="BF164"/>
  <c r="T164"/>
  <c r="R164"/>
  <c r="P164"/>
  <c r="BI161"/>
  <c r="BH161"/>
  <c r="BG161"/>
  <c r="BF161"/>
  <c r="T161"/>
  <c r="T160"/>
  <c r="R161"/>
  <c r="R160"/>
  <c r="P161"/>
  <c r="P160"/>
  <c r="BI158"/>
  <c r="BH158"/>
  <c r="BG158"/>
  <c r="BF158"/>
  <c r="T158"/>
  <c r="R158"/>
  <c r="P158"/>
  <c r="BI157"/>
  <c r="BH157"/>
  <c r="BG157"/>
  <c r="BF157"/>
  <c r="T157"/>
  <c r="R157"/>
  <c r="P157"/>
  <c r="BI156"/>
  <c r="BH156"/>
  <c r="BG156"/>
  <c r="BF156"/>
  <c r="T156"/>
  <c r="R156"/>
  <c r="P156"/>
  <c r="BI152"/>
  <c r="BH152"/>
  <c r="BG152"/>
  <c r="BF152"/>
  <c r="T152"/>
  <c r="T151"/>
  <c r="R152"/>
  <c r="R151"/>
  <c r="P152"/>
  <c r="P151"/>
  <c r="BI149"/>
  <c r="BH149"/>
  <c r="BG149"/>
  <c r="BF149"/>
  <c r="T149"/>
  <c r="T148"/>
  <c r="R149"/>
  <c r="R148"/>
  <c r="P149"/>
  <c r="P148"/>
  <c r="BI146"/>
  <c r="BH146"/>
  <c r="BG146"/>
  <c r="BF146"/>
  <c r="T146"/>
  <c r="R146"/>
  <c r="P146"/>
  <c r="BI144"/>
  <c r="BH144"/>
  <c r="BG144"/>
  <c r="BF144"/>
  <c r="T144"/>
  <c r="R144"/>
  <c r="P144"/>
  <c r="BI141"/>
  <c r="BH141"/>
  <c r="BG141"/>
  <c r="BF141"/>
  <c r="T141"/>
  <c r="R141"/>
  <c r="P141"/>
  <c r="BI138"/>
  <c r="BH138"/>
  <c r="BG138"/>
  <c r="BF138"/>
  <c r="T138"/>
  <c r="R138"/>
  <c r="P138"/>
  <c r="BI134"/>
  <c r="BH134"/>
  <c r="BG134"/>
  <c r="BF134"/>
  <c r="T134"/>
  <c r="R134"/>
  <c r="P134"/>
  <c r="BI130"/>
  <c r="BH130"/>
  <c r="BG130"/>
  <c r="BF130"/>
  <c r="T130"/>
  <c r="R130"/>
  <c r="P130"/>
  <c r="J124"/>
  <c r="J123"/>
  <c r="F123"/>
  <c r="F121"/>
  <c r="E119"/>
  <c r="J92"/>
  <c r="J91"/>
  <c r="F91"/>
  <c r="F89"/>
  <c r="E87"/>
  <c r="J18"/>
  <c r="E18"/>
  <c r="F124"/>
  <c r="J17"/>
  <c r="J12"/>
  <c r="J121"/>
  <c r="E7"/>
  <c r="E117"/>
  <c i="9" r="J37"/>
  <c r="J36"/>
  <c i="1" r="AY103"/>
  <c i="9" r="J35"/>
  <c i="1" r="AX103"/>
  <c i="9" r="BI182"/>
  <c r="BH182"/>
  <c r="BG182"/>
  <c r="BF182"/>
  <c r="T182"/>
  <c r="T181"/>
  <c r="R182"/>
  <c r="R181"/>
  <c r="P182"/>
  <c r="P181"/>
  <c r="BI178"/>
  <c r="BH178"/>
  <c r="BG178"/>
  <c r="BF178"/>
  <c r="T178"/>
  <c r="R178"/>
  <c r="P178"/>
  <c r="BI177"/>
  <c r="BH177"/>
  <c r="BG177"/>
  <c r="BF177"/>
  <c r="T177"/>
  <c r="R177"/>
  <c r="P177"/>
  <c r="BI176"/>
  <c r="BH176"/>
  <c r="BG176"/>
  <c r="BF176"/>
  <c r="T176"/>
  <c r="R176"/>
  <c r="P176"/>
  <c r="BI174"/>
  <c r="BH174"/>
  <c r="BG174"/>
  <c r="BF174"/>
  <c r="T174"/>
  <c r="T173"/>
  <c r="R174"/>
  <c r="R173"/>
  <c r="P174"/>
  <c r="P173"/>
  <c r="BI170"/>
  <c r="BH170"/>
  <c r="BG170"/>
  <c r="BF170"/>
  <c r="T170"/>
  <c r="R170"/>
  <c r="P170"/>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6"/>
  <c r="BH156"/>
  <c r="BG156"/>
  <c r="BF156"/>
  <c r="T156"/>
  <c r="R156"/>
  <c r="P156"/>
  <c r="BI154"/>
  <c r="BH154"/>
  <c r="BG154"/>
  <c r="BF154"/>
  <c r="T154"/>
  <c r="R154"/>
  <c r="P154"/>
  <c r="BI152"/>
  <c r="BH152"/>
  <c r="BG152"/>
  <c r="BF152"/>
  <c r="T152"/>
  <c r="R152"/>
  <c r="P152"/>
  <c r="BI149"/>
  <c r="BH149"/>
  <c r="BG149"/>
  <c r="BF149"/>
  <c r="T149"/>
  <c r="R149"/>
  <c r="P149"/>
  <c r="BI147"/>
  <c r="BH147"/>
  <c r="BG147"/>
  <c r="BF147"/>
  <c r="T147"/>
  <c r="R147"/>
  <c r="P147"/>
  <c r="BI145"/>
  <c r="BH145"/>
  <c r="BG145"/>
  <c r="BF145"/>
  <c r="T145"/>
  <c r="R145"/>
  <c r="P145"/>
  <c r="BI142"/>
  <c r="BH142"/>
  <c r="BG142"/>
  <c r="BF142"/>
  <c r="T142"/>
  <c r="R142"/>
  <c r="P142"/>
  <c r="BI139"/>
  <c r="BH139"/>
  <c r="BG139"/>
  <c r="BF139"/>
  <c r="T139"/>
  <c r="R139"/>
  <c r="P139"/>
  <c r="BI135"/>
  <c r="BH135"/>
  <c r="BG135"/>
  <c r="BF135"/>
  <c r="T135"/>
  <c r="R135"/>
  <c r="P135"/>
  <c r="BI132"/>
  <c r="BH132"/>
  <c r="BG132"/>
  <c r="BF132"/>
  <c r="T132"/>
  <c r="R132"/>
  <c r="P132"/>
  <c r="BI129"/>
  <c r="BH129"/>
  <c r="BG129"/>
  <c r="BF129"/>
  <c r="T129"/>
  <c r="R129"/>
  <c r="P129"/>
  <c r="BI127"/>
  <c r="BH127"/>
  <c r="BG127"/>
  <c r="BF127"/>
  <c r="T127"/>
  <c r="R127"/>
  <c r="P127"/>
  <c r="J121"/>
  <c r="J120"/>
  <c r="F120"/>
  <c r="F118"/>
  <c r="E116"/>
  <c r="J92"/>
  <c r="J91"/>
  <c r="F91"/>
  <c r="F89"/>
  <c r="E87"/>
  <c r="J18"/>
  <c r="E18"/>
  <c r="F92"/>
  <c r="J17"/>
  <c r="J12"/>
  <c r="J118"/>
  <c r="E7"/>
  <c r="E85"/>
  <c i="8" r="J39"/>
  <c r="J38"/>
  <c i="1" r="AY102"/>
  <c i="8" r="J37"/>
  <c i="1" r="AX102"/>
  <c i="8"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BI126"/>
  <c r="BH126"/>
  <c r="BG126"/>
  <c r="BF126"/>
  <c r="T126"/>
  <c r="R126"/>
  <c r="P126"/>
  <c r="J120"/>
  <c r="J119"/>
  <c r="F119"/>
  <c r="F117"/>
  <c r="E115"/>
  <c r="J94"/>
  <c r="J93"/>
  <c r="F93"/>
  <c r="F91"/>
  <c r="E89"/>
  <c r="J20"/>
  <c r="E20"/>
  <c r="F120"/>
  <c r="J19"/>
  <c r="J14"/>
  <c r="J91"/>
  <c r="E7"/>
  <c r="E111"/>
  <c i="7" r="J182"/>
  <c r="J39"/>
  <c r="J38"/>
  <c i="1" r="AY101"/>
  <c i="7" r="J37"/>
  <c i="1" r="AX101"/>
  <c i="7" r="BI262"/>
  <c r="BH262"/>
  <c r="BG262"/>
  <c r="BF262"/>
  <c r="T262"/>
  <c r="R262"/>
  <c r="P262"/>
  <c r="BI259"/>
  <c r="BH259"/>
  <c r="BG259"/>
  <c r="BF259"/>
  <c r="T259"/>
  <c r="R259"/>
  <c r="P259"/>
  <c r="BI256"/>
  <c r="BH256"/>
  <c r="BG256"/>
  <c r="BF256"/>
  <c r="T256"/>
  <c r="T255"/>
  <c r="R256"/>
  <c r="R255"/>
  <c r="P256"/>
  <c r="P255"/>
  <c r="BI252"/>
  <c r="BH252"/>
  <c r="BG252"/>
  <c r="BF252"/>
  <c r="T252"/>
  <c r="R252"/>
  <c r="P252"/>
  <c r="BI249"/>
  <c r="BH249"/>
  <c r="BG249"/>
  <c r="BF249"/>
  <c r="T249"/>
  <c r="R249"/>
  <c r="P249"/>
  <c r="BI246"/>
  <c r="BH246"/>
  <c r="BG246"/>
  <c r="BF246"/>
  <c r="T246"/>
  <c r="R246"/>
  <c r="P246"/>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5"/>
  <c r="BH235"/>
  <c r="BG235"/>
  <c r="BF235"/>
  <c r="T235"/>
  <c r="R235"/>
  <c r="P235"/>
  <c r="BI232"/>
  <c r="BH232"/>
  <c r="BG232"/>
  <c r="BF232"/>
  <c r="T232"/>
  <c r="R232"/>
  <c r="P232"/>
  <c r="BI231"/>
  <c r="BH231"/>
  <c r="BG231"/>
  <c r="BF231"/>
  <c r="T231"/>
  <c r="R231"/>
  <c r="P231"/>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1"/>
  <c r="BH221"/>
  <c r="BG221"/>
  <c r="BF221"/>
  <c r="T221"/>
  <c r="R221"/>
  <c r="P221"/>
  <c r="BI217"/>
  <c r="BH217"/>
  <c r="BG217"/>
  <c r="BF217"/>
  <c r="T217"/>
  <c r="R217"/>
  <c r="P217"/>
  <c r="BI214"/>
  <c r="BH214"/>
  <c r="BG214"/>
  <c r="BF214"/>
  <c r="T214"/>
  <c r="R214"/>
  <c r="P214"/>
  <c r="BI210"/>
  <c r="BH210"/>
  <c r="BG210"/>
  <c r="BF210"/>
  <c r="T210"/>
  <c r="R210"/>
  <c r="P210"/>
  <c r="BI207"/>
  <c r="BH207"/>
  <c r="BG207"/>
  <c r="BF207"/>
  <c r="T207"/>
  <c r="R207"/>
  <c r="P207"/>
  <c r="BI202"/>
  <c r="BH202"/>
  <c r="BG202"/>
  <c r="BF202"/>
  <c r="T202"/>
  <c r="R202"/>
  <c r="P202"/>
  <c r="BI199"/>
  <c r="BH199"/>
  <c r="BG199"/>
  <c r="BF199"/>
  <c r="T199"/>
  <c r="R199"/>
  <c r="P199"/>
  <c r="BI195"/>
  <c r="BH195"/>
  <c r="BG195"/>
  <c r="BF195"/>
  <c r="T195"/>
  <c r="R195"/>
  <c r="P195"/>
  <c r="BI192"/>
  <c r="BH192"/>
  <c r="BG192"/>
  <c r="BF192"/>
  <c r="T192"/>
  <c r="R192"/>
  <c r="P192"/>
  <c r="BI187"/>
  <c r="BH187"/>
  <c r="BG187"/>
  <c r="BF187"/>
  <c r="T187"/>
  <c r="R187"/>
  <c r="P187"/>
  <c r="BI184"/>
  <c r="BH184"/>
  <c r="BG184"/>
  <c r="BF184"/>
  <c r="T184"/>
  <c r="R184"/>
  <c r="P184"/>
  <c r="J101"/>
  <c r="BI179"/>
  <c r="BH179"/>
  <c r="BG179"/>
  <c r="BF179"/>
  <c r="T179"/>
  <c r="R179"/>
  <c r="P179"/>
  <c r="BI176"/>
  <c r="BH176"/>
  <c r="BG176"/>
  <c r="BF176"/>
  <c r="T176"/>
  <c r="R176"/>
  <c r="P176"/>
  <c r="BI172"/>
  <c r="BH172"/>
  <c r="BG172"/>
  <c r="BF172"/>
  <c r="T172"/>
  <c r="R172"/>
  <c r="P172"/>
  <c r="BI169"/>
  <c r="BH169"/>
  <c r="BG169"/>
  <c r="BF169"/>
  <c r="T169"/>
  <c r="R169"/>
  <c r="P169"/>
  <c r="BI166"/>
  <c r="BH166"/>
  <c r="BG166"/>
  <c r="BF166"/>
  <c r="T166"/>
  <c r="R166"/>
  <c r="P166"/>
  <c r="BI161"/>
  <c r="BH161"/>
  <c r="BG161"/>
  <c r="BF161"/>
  <c r="T161"/>
  <c r="R161"/>
  <c r="P161"/>
  <c r="BI157"/>
  <c r="BH157"/>
  <c r="BG157"/>
  <c r="BF157"/>
  <c r="T157"/>
  <c r="R157"/>
  <c r="P157"/>
  <c r="BI154"/>
  <c r="BH154"/>
  <c r="BG154"/>
  <c r="BF154"/>
  <c r="T154"/>
  <c r="R154"/>
  <c r="P154"/>
  <c r="BI153"/>
  <c r="BH153"/>
  <c r="BG153"/>
  <c r="BF153"/>
  <c r="T153"/>
  <c r="R153"/>
  <c r="P153"/>
  <c r="BI147"/>
  <c r="BH147"/>
  <c r="BG147"/>
  <c r="BF147"/>
  <c r="T147"/>
  <c r="R147"/>
  <c r="P147"/>
  <c r="BI146"/>
  <c r="BH146"/>
  <c r="BG146"/>
  <c r="BF146"/>
  <c r="T146"/>
  <c r="R146"/>
  <c r="P146"/>
  <c r="BI143"/>
  <c r="BH143"/>
  <c r="BG143"/>
  <c r="BF143"/>
  <c r="T143"/>
  <c r="R143"/>
  <c r="P143"/>
  <c r="BI142"/>
  <c r="BH142"/>
  <c r="BG142"/>
  <c r="BF142"/>
  <c r="T142"/>
  <c r="R142"/>
  <c r="P142"/>
  <c r="BI139"/>
  <c r="BH139"/>
  <c r="BG139"/>
  <c r="BF139"/>
  <c r="T139"/>
  <c r="R139"/>
  <c r="P139"/>
  <c r="BI134"/>
  <c r="BH134"/>
  <c r="BG134"/>
  <c r="BF134"/>
  <c r="T134"/>
  <c r="R134"/>
  <c r="P134"/>
  <c r="BI131"/>
  <c r="BH131"/>
  <c r="BG131"/>
  <c r="BF131"/>
  <c r="T131"/>
  <c r="R131"/>
  <c r="P131"/>
  <c r="F122"/>
  <c r="E120"/>
  <c r="F91"/>
  <c r="E89"/>
  <c r="J26"/>
  <c r="E26"/>
  <c r="J125"/>
  <c r="J25"/>
  <c r="J23"/>
  <c r="E23"/>
  <c r="J124"/>
  <c r="J22"/>
  <c r="J20"/>
  <c r="E20"/>
  <c r="F94"/>
  <c r="J19"/>
  <c r="J17"/>
  <c r="E17"/>
  <c r="F124"/>
  <c r="J16"/>
  <c r="J14"/>
  <c r="J91"/>
  <c r="E7"/>
  <c r="E116"/>
  <c i="6" r="J39"/>
  <c r="J38"/>
  <c i="1" r="AY100"/>
  <c i="6" r="J37"/>
  <c i="1" r="AX100"/>
  <c i="6" r="BI284"/>
  <c r="BH284"/>
  <c r="BG284"/>
  <c r="BF284"/>
  <c r="T284"/>
  <c r="T283"/>
  <c r="R284"/>
  <c r="R283"/>
  <c r="P284"/>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F124"/>
  <c r="E122"/>
  <c r="F91"/>
  <c r="E89"/>
  <c r="J26"/>
  <c r="E26"/>
  <c r="J127"/>
  <c r="J25"/>
  <c r="J23"/>
  <c r="E23"/>
  <c r="J126"/>
  <c r="J22"/>
  <c r="J20"/>
  <c r="E20"/>
  <c r="F94"/>
  <c r="J19"/>
  <c r="J17"/>
  <c r="E17"/>
  <c r="F126"/>
  <c r="J16"/>
  <c r="J14"/>
  <c r="J91"/>
  <c r="E7"/>
  <c r="E118"/>
  <c i="5" r="J39"/>
  <c r="J38"/>
  <c i="1" r="AY99"/>
  <c i="5" r="J37"/>
  <c i="1" r="AX99"/>
  <c i="5"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1"/>
  <c r="BH141"/>
  <c r="BG141"/>
  <c r="BF141"/>
  <c r="T141"/>
  <c r="R141"/>
  <c r="P141"/>
  <c r="BI139"/>
  <c r="BH139"/>
  <c r="BG139"/>
  <c r="BF139"/>
  <c r="T139"/>
  <c r="R139"/>
  <c r="P139"/>
  <c r="BI137"/>
  <c r="BH137"/>
  <c r="BG137"/>
  <c r="BF137"/>
  <c r="T137"/>
  <c r="R137"/>
  <c r="P137"/>
  <c r="BI135"/>
  <c r="BH135"/>
  <c r="BG135"/>
  <c r="BF135"/>
  <c r="T135"/>
  <c r="R135"/>
  <c r="P135"/>
  <c r="BI132"/>
  <c r="BH132"/>
  <c r="BG132"/>
  <c r="BF132"/>
  <c r="T132"/>
  <c r="R132"/>
  <c r="P132"/>
  <c r="BI130"/>
  <c r="BH130"/>
  <c r="BG130"/>
  <c r="BF130"/>
  <c r="T130"/>
  <c r="R130"/>
  <c r="P130"/>
  <c r="BI128"/>
  <c r="BH128"/>
  <c r="BG128"/>
  <c r="BF128"/>
  <c r="T128"/>
  <c r="R128"/>
  <c r="P128"/>
  <c r="BI126"/>
  <c r="BH126"/>
  <c r="BG126"/>
  <c r="BF126"/>
  <c r="T126"/>
  <c r="R126"/>
  <c r="P126"/>
  <c r="F118"/>
  <c r="E116"/>
  <c r="F91"/>
  <c r="E89"/>
  <c r="J26"/>
  <c r="E26"/>
  <c r="J94"/>
  <c r="J25"/>
  <c r="J23"/>
  <c r="E23"/>
  <c r="J93"/>
  <c r="J22"/>
  <c r="J20"/>
  <c r="E20"/>
  <c r="F121"/>
  <c r="J19"/>
  <c r="J17"/>
  <c r="E17"/>
  <c r="F120"/>
  <c r="J16"/>
  <c r="J14"/>
  <c r="J91"/>
  <c r="E7"/>
  <c r="E112"/>
  <c i="4" r="J39"/>
  <c r="J38"/>
  <c i="1" r="AY98"/>
  <c i="4" r="J37"/>
  <c i="1" r="AX98"/>
  <c i="4" r="BI389"/>
  <c r="BH389"/>
  <c r="BG389"/>
  <c r="BF389"/>
  <c r="T389"/>
  <c r="R389"/>
  <c r="P389"/>
  <c r="BI386"/>
  <c r="BH386"/>
  <c r="BG386"/>
  <c r="BF386"/>
  <c r="T386"/>
  <c r="R386"/>
  <c r="P386"/>
  <c r="BI384"/>
  <c r="BH384"/>
  <c r="BG384"/>
  <c r="BF384"/>
  <c r="T384"/>
  <c r="R384"/>
  <c r="P384"/>
  <c r="BI381"/>
  <c r="BH381"/>
  <c r="BG381"/>
  <c r="BF381"/>
  <c r="T381"/>
  <c r="R381"/>
  <c r="P381"/>
  <c r="BI378"/>
  <c r="BH378"/>
  <c r="BG378"/>
  <c r="BF378"/>
  <c r="T378"/>
  <c r="R378"/>
  <c r="P378"/>
  <c r="BI375"/>
  <c r="BH375"/>
  <c r="BG375"/>
  <c r="BF375"/>
  <c r="T375"/>
  <c r="R375"/>
  <c r="P375"/>
  <c r="BI373"/>
  <c r="BH373"/>
  <c r="BG373"/>
  <c r="BF373"/>
  <c r="T373"/>
  <c r="R373"/>
  <c r="P373"/>
  <c r="BI370"/>
  <c r="BH370"/>
  <c r="BG370"/>
  <c r="BF370"/>
  <c r="T370"/>
  <c r="R370"/>
  <c r="P370"/>
  <c r="BI367"/>
  <c r="BH367"/>
  <c r="BG367"/>
  <c r="BF367"/>
  <c r="T367"/>
  <c r="R367"/>
  <c r="P367"/>
  <c r="BI364"/>
  <c r="BH364"/>
  <c r="BG364"/>
  <c r="BF364"/>
  <c r="T364"/>
  <c r="R364"/>
  <c r="P364"/>
  <c r="BI361"/>
  <c r="BH361"/>
  <c r="BG361"/>
  <c r="BF361"/>
  <c r="T361"/>
  <c r="R361"/>
  <c r="P361"/>
  <c r="BI358"/>
  <c r="BH358"/>
  <c r="BG358"/>
  <c r="BF358"/>
  <c r="T358"/>
  <c r="R358"/>
  <c r="P358"/>
  <c r="BI355"/>
  <c r="BH355"/>
  <c r="BG355"/>
  <c r="BF355"/>
  <c r="T355"/>
  <c r="R355"/>
  <c r="P355"/>
  <c r="BI352"/>
  <c r="BH352"/>
  <c r="BG352"/>
  <c r="BF352"/>
  <c r="T352"/>
  <c r="R352"/>
  <c r="P352"/>
  <c r="BI349"/>
  <c r="BH349"/>
  <c r="BG349"/>
  <c r="BF349"/>
  <c r="T349"/>
  <c r="R349"/>
  <c r="P349"/>
  <c r="BI346"/>
  <c r="BH346"/>
  <c r="BG346"/>
  <c r="BF346"/>
  <c r="T346"/>
  <c r="R346"/>
  <c r="P346"/>
  <c r="BI343"/>
  <c r="BH343"/>
  <c r="BG343"/>
  <c r="BF343"/>
  <c r="T343"/>
  <c r="R343"/>
  <c r="P343"/>
  <c r="BI340"/>
  <c r="BH340"/>
  <c r="BG340"/>
  <c r="BF340"/>
  <c r="T340"/>
  <c r="R340"/>
  <c r="P340"/>
  <c r="BI337"/>
  <c r="BH337"/>
  <c r="BG337"/>
  <c r="BF337"/>
  <c r="T337"/>
  <c r="R337"/>
  <c r="P337"/>
  <c r="BI334"/>
  <c r="BH334"/>
  <c r="BG334"/>
  <c r="BF334"/>
  <c r="T334"/>
  <c r="R334"/>
  <c r="P334"/>
  <c r="BI331"/>
  <c r="BH331"/>
  <c r="BG331"/>
  <c r="BF331"/>
  <c r="T331"/>
  <c r="R331"/>
  <c r="P331"/>
  <c r="BI328"/>
  <c r="BH328"/>
  <c r="BG328"/>
  <c r="BF328"/>
  <c r="T328"/>
  <c r="R328"/>
  <c r="P328"/>
  <c r="BI325"/>
  <c r="BH325"/>
  <c r="BG325"/>
  <c r="BF325"/>
  <c r="T325"/>
  <c r="R325"/>
  <c r="P325"/>
  <c r="BI322"/>
  <c r="BH322"/>
  <c r="BG322"/>
  <c r="BF322"/>
  <c r="T322"/>
  <c r="R322"/>
  <c r="P322"/>
  <c r="BI320"/>
  <c r="BH320"/>
  <c r="BG320"/>
  <c r="BF320"/>
  <c r="T320"/>
  <c r="R320"/>
  <c r="P320"/>
  <c r="BI317"/>
  <c r="BH317"/>
  <c r="BG317"/>
  <c r="BF317"/>
  <c r="T317"/>
  <c r="R317"/>
  <c r="P317"/>
  <c r="BI314"/>
  <c r="BH314"/>
  <c r="BG314"/>
  <c r="BF314"/>
  <c r="T314"/>
  <c r="R314"/>
  <c r="P314"/>
  <c r="BI311"/>
  <c r="BH311"/>
  <c r="BG311"/>
  <c r="BF311"/>
  <c r="T311"/>
  <c r="R311"/>
  <c r="P311"/>
  <c r="BI308"/>
  <c r="BH308"/>
  <c r="BG308"/>
  <c r="BF308"/>
  <c r="T308"/>
  <c r="R308"/>
  <c r="P308"/>
  <c r="BI305"/>
  <c r="BH305"/>
  <c r="BG305"/>
  <c r="BF305"/>
  <c r="T305"/>
  <c r="R305"/>
  <c r="P305"/>
  <c r="BI302"/>
  <c r="BH302"/>
  <c r="BG302"/>
  <c r="BF302"/>
  <c r="T302"/>
  <c r="R302"/>
  <c r="P302"/>
  <c r="BI300"/>
  <c r="BH300"/>
  <c r="BG300"/>
  <c r="BF300"/>
  <c r="T300"/>
  <c r="R300"/>
  <c r="P300"/>
  <c r="BI299"/>
  <c r="BH299"/>
  <c r="BG299"/>
  <c r="BF299"/>
  <c r="T299"/>
  <c r="R299"/>
  <c r="P299"/>
  <c r="BI296"/>
  <c r="BH296"/>
  <c r="BG296"/>
  <c r="BF296"/>
  <c r="T296"/>
  <c r="R296"/>
  <c r="P296"/>
  <c r="BI293"/>
  <c r="BH293"/>
  <c r="BG293"/>
  <c r="BF293"/>
  <c r="T293"/>
  <c r="R293"/>
  <c r="P293"/>
  <c r="BI290"/>
  <c r="BH290"/>
  <c r="BG290"/>
  <c r="BF290"/>
  <c r="T290"/>
  <c r="R290"/>
  <c r="P290"/>
  <c r="BI287"/>
  <c r="BH287"/>
  <c r="BG287"/>
  <c r="BF287"/>
  <c r="T287"/>
  <c r="R287"/>
  <c r="P287"/>
  <c r="BI284"/>
  <c r="BH284"/>
  <c r="BG284"/>
  <c r="BF284"/>
  <c r="T284"/>
  <c r="R284"/>
  <c r="P284"/>
  <c r="BI281"/>
  <c r="BH281"/>
  <c r="BG281"/>
  <c r="BF281"/>
  <c r="T281"/>
  <c r="R281"/>
  <c r="P281"/>
  <c r="BI278"/>
  <c r="BH278"/>
  <c r="BG278"/>
  <c r="BF278"/>
  <c r="T278"/>
  <c r="R278"/>
  <c r="P278"/>
  <c r="BI275"/>
  <c r="BH275"/>
  <c r="BG275"/>
  <c r="BF275"/>
  <c r="T275"/>
  <c r="R275"/>
  <c r="P275"/>
  <c r="BI272"/>
  <c r="BH272"/>
  <c r="BG272"/>
  <c r="BF272"/>
  <c r="T272"/>
  <c r="R272"/>
  <c r="P272"/>
  <c r="BI269"/>
  <c r="BH269"/>
  <c r="BG269"/>
  <c r="BF269"/>
  <c r="T269"/>
  <c r="R269"/>
  <c r="P269"/>
  <c r="BI266"/>
  <c r="BH266"/>
  <c r="BG266"/>
  <c r="BF266"/>
  <c r="T266"/>
  <c r="R266"/>
  <c r="P266"/>
  <c r="BI263"/>
  <c r="BH263"/>
  <c r="BG263"/>
  <c r="BF263"/>
  <c r="T263"/>
  <c r="R263"/>
  <c r="P263"/>
  <c r="BI260"/>
  <c r="BH260"/>
  <c r="BG260"/>
  <c r="BF260"/>
  <c r="T260"/>
  <c r="R260"/>
  <c r="P260"/>
  <c r="BI257"/>
  <c r="BH257"/>
  <c r="BG257"/>
  <c r="BF257"/>
  <c r="T257"/>
  <c r="R257"/>
  <c r="P257"/>
  <c r="BI254"/>
  <c r="BH254"/>
  <c r="BG254"/>
  <c r="BF254"/>
  <c r="T254"/>
  <c r="R254"/>
  <c r="P254"/>
  <c r="BI251"/>
  <c r="BH251"/>
  <c r="BG251"/>
  <c r="BF251"/>
  <c r="T251"/>
  <c r="R251"/>
  <c r="P251"/>
  <c r="BI248"/>
  <c r="BH248"/>
  <c r="BG248"/>
  <c r="BF248"/>
  <c r="T248"/>
  <c r="R248"/>
  <c r="P248"/>
  <c r="BI245"/>
  <c r="BH245"/>
  <c r="BG245"/>
  <c r="BF245"/>
  <c r="T245"/>
  <c r="R245"/>
  <c r="P245"/>
  <c r="BI242"/>
  <c r="BH242"/>
  <c r="BG242"/>
  <c r="BF242"/>
  <c r="T242"/>
  <c r="R242"/>
  <c r="P242"/>
  <c r="BI239"/>
  <c r="BH239"/>
  <c r="BG239"/>
  <c r="BF239"/>
  <c r="T239"/>
  <c r="R239"/>
  <c r="P239"/>
  <c r="BI236"/>
  <c r="BH236"/>
  <c r="BG236"/>
  <c r="BF236"/>
  <c r="T236"/>
  <c r="R236"/>
  <c r="P236"/>
  <c r="BI233"/>
  <c r="BH233"/>
  <c r="BG233"/>
  <c r="BF233"/>
  <c r="T233"/>
  <c r="R233"/>
  <c r="P233"/>
  <c r="BI230"/>
  <c r="BH230"/>
  <c r="BG230"/>
  <c r="BF230"/>
  <c r="T230"/>
  <c r="R230"/>
  <c r="P230"/>
  <c r="BI227"/>
  <c r="BH227"/>
  <c r="BG227"/>
  <c r="BF227"/>
  <c r="T227"/>
  <c r="R227"/>
  <c r="P227"/>
  <c r="BI224"/>
  <c r="BH224"/>
  <c r="BG224"/>
  <c r="BF224"/>
  <c r="T224"/>
  <c r="R224"/>
  <c r="P224"/>
  <c r="BI222"/>
  <c r="BH222"/>
  <c r="BG222"/>
  <c r="BF222"/>
  <c r="T222"/>
  <c r="R222"/>
  <c r="P222"/>
  <c r="BI219"/>
  <c r="BH219"/>
  <c r="BG219"/>
  <c r="BF219"/>
  <c r="T219"/>
  <c r="R219"/>
  <c r="P219"/>
  <c r="BI216"/>
  <c r="BH216"/>
  <c r="BG216"/>
  <c r="BF216"/>
  <c r="T216"/>
  <c r="R216"/>
  <c r="P216"/>
  <c r="BI213"/>
  <c r="BH213"/>
  <c r="BG213"/>
  <c r="BF213"/>
  <c r="T213"/>
  <c r="R213"/>
  <c r="P213"/>
  <c r="BI210"/>
  <c r="BH210"/>
  <c r="BG210"/>
  <c r="BF210"/>
  <c r="T210"/>
  <c r="R210"/>
  <c r="P210"/>
  <c r="BI207"/>
  <c r="BH207"/>
  <c r="BG207"/>
  <c r="BF207"/>
  <c r="T207"/>
  <c r="R207"/>
  <c r="P207"/>
  <c r="BI204"/>
  <c r="BH204"/>
  <c r="BG204"/>
  <c r="BF204"/>
  <c r="T204"/>
  <c r="R204"/>
  <c r="P204"/>
  <c r="BI201"/>
  <c r="BH201"/>
  <c r="BG201"/>
  <c r="BF201"/>
  <c r="T201"/>
  <c r="R201"/>
  <c r="P201"/>
  <c r="BI198"/>
  <c r="BH198"/>
  <c r="BG198"/>
  <c r="BF198"/>
  <c r="T198"/>
  <c r="R198"/>
  <c r="P198"/>
  <c r="BI195"/>
  <c r="BH195"/>
  <c r="BG195"/>
  <c r="BF195"/>
  <c r="T195"/>
  <c r="R195"/>
  <c r="P195"/>
  <c r="BI192"/>
  <c r="BH192"/>
  <c r="BG192"/>
  <c r="BF192"/>
  <c r="T192"/>
  <c r="R192"/>
  <c r="P192"/>
  <c r="BI189"/>
  <c r="BH189"/>
  <c r="BG189"/>
  <c r="BF189"/>
  <c r="T189"/>
  <c r="R189"/>
  <c r="P189"/>
  <c r="BI186"/>
  <c r="BH186"/>
  <c r="BG186"/>
  <c r="BF186"/>
  <c r="T186"/>
  <c r="R186"/>
  <c r="P186"/>
  <c r="BI183"/>
  <c r="BH183"/>
  <c r="BG183"/>
  <c r="BF183"/>
  <c r="T183"/>
  <c r="R183"/>
  <c r="P183"/>
  <c r="BI180"/>
  <c r="BH180"/>
  <c r="BG180"/>
  <c r="BF180"/>
  <c r="T180"/>
  <c r="R180"/>
  <c r="P180"/>
  <c r="BI177"/>
  <c r="BH177"/>
  <c r="BG177"/>
  <c r="BF177"/>
  <c r="T177"/>
  <c r="R177"/>
  <c r="P177"/>
  <c r="BI174"/>
  <c r="BH174"/>
  <c r="BG174"/>
  <c r="BF174"/>
  <c r="T174"/>
  <c r="R174"/>
  <c r="P174"/>
  <c r="BI171"/>
  <c r="BH171"/>
  <c r="BG171"/>
  <c r="BF171"/>
  <c r="T171"/>
  <c r="R171"/>
  <c r="P171"/>
  <c r="BI168"/>
  <c r="BH168"/>
  <c r="BG168"/>
  <c r="BF168"/>
  <c r="T168"/>
  <c r="R168"/>
  <c r="P168"/>
  <c r="BI165"/>
  <c r="BH165"/>
  <c r="BG165"/>
  <c r="BF165"/>
  <c r="T165"/>
  <c r="R165"/>
  <c r="P165"/>
  <c r="BI162"/>
  <c r="BH162"/>
  <c r="BG162"/>
  <c r="BF162"/>
  <c r="T162"/>
  <c r="R162"/>
  <c r="P162"/>
  <c r="BI157"/>
  <c r="BH157"/>
  <c r="BG157"/>
  <c r="BF157"/>
  <c r="T157"/>
  <c r="T156"/>
  <c r="R157"/>
  <c r="R156"/>
  <c r="P157"/>
  <c r="P156"/>
  <c r="BI153"/>
  <c r="BH153"/>
  <c r="BG153"/>
  <c r="BF153"/>
  <c r="T153"/>
  <c r="R153"/>
  <c r="P153"/>
  <c r="BI150"/>
  <c r="BH150"/>
  <c r="BG150"/>
  <c r="BF150"/>
  <c r="T150"/>
  <c r="R150"/>
  <c r="P150"/>
  <c r="BI146"/>
  <c r="BH146"/>
  <c r="BG146"/>
  <c r="BF146"/>
  <c r="T146"/>
  <c r="R146"/>
  <c r="P146"/>
  <c r="BI145"/>
  <c r="BH145"/>
  <c r="BG145"/>
  <c r="BF145"/>
  <c r="T145"/>
  <c r="R145"/>
  <c r="P145"/>
  <c r="BI144"/>
  <c r="BH144"/>
  <c r="BG144"/>
  <c r="BF144"/>
  <c r="T144"/>
  <c r="R144"/>
  <c r="P144"/>
  <c r="BI139"/>
  <c r="BH139"/>
  <c r="BG139"/>
  <c r="BF139"/>
  <c r="T139"/>
  <c r="R139"/>
  <c r="P139"/>
  <c r="BI136"/>
  <c r="BH136"/>
  <c r="BG136"/>
  <c r="BF136"/>
  <c r="T136"/>
  <c r="R136"/>
  <c r="P136"/>
  <c r="BI133"/>
  <c r="BH133"/>
  <c r="BG133"/>
  <c r="BF133"/>
  <c r="T133"/>
  <c r="R133"/>
  <c r="P133"/>
  <c r="F124"/>
  <c r="E122"/>
  <c r="F91"/>
  <c r="E89"/>
  <c r="J26"/>
  <c r="E26"/>
  <c r="J127"/>
  <c r="J25"/>
  <c r="J23"/>
  <c r="E23"/>
  <c r="J126"/>
  <c r="J22"/>
  <c r="J20"/>
  <c r="E20"/>
  <c r="F94"/>
  <c r="J19"/>
  <c r="J17"/>
  <c r="E17"/>
  <c r="F93"/>
  <c r="J16"/>
  <c r="J14"/>
  <c r="J124"/>
  <c r="E7"/>
  <c r="E118"/>
  <c i="3" r="T790"/>
  <c r="R790"/>
  <c r="P790"/>
  <c r="BK790"/>
  <c r="J790"/>
  <c r="J119"/>
  <c r="J39"/>
  <c r="J38"/>
  <c i="1" r="AY97"/>
  <c i="3" r="J37"/>
  <c i="1" r="AX97"/>
  <c i="3" r="BI807"/>
  <c r="BH807"/>
  <c r="BG807"/>
  <c r="BF807"/>
  <c r="T807"/>
  <c r="T806"/>
  <c r="R807"/>
  <c r="R806"/>
  <c r="P807"/>
  <c r="P806"/>
  <c r="BI793"/>
  <c r="BH793"/>
  <c r="BG793"/>
  <c r="BF793"/>
  <c r="T793"/>
  <c r="R793"/>
  <c r="P793"/>
  <c r="BI791"/>
  <c r="BH791"/>
  <c r="BG791"/>
  <c r="BF791"/>
  <c r="T791"/>
  <c r="R791"/>
  <c r="P791"/>
  <c r="BI785"/>
  <c r="BH785"/>
  <c r="BG785"/>
  <c r="BF785"/>
  <c r="T785"/>
  <c r="R785"/>
  <c r="P785"/>
  <c r="BI783"/>
  <c r="BH783"/>
  <c r="BG783"/>
  <c r="BF783"/>
  <c r="T783"/>
  <c r="R783"/>
  <c r="P783"/>
  <c r="BI781"/>
  <c r="BH781"/>
  <c r="BG781"/>
  <c r="BF781"/>
  <c r="T781"/>
  <c r="R781"/>
  <c r="P781"/>
  <c r="BI780"/>
  <c r="BH780"/>
  <c r="BG780"/>
  <c r="BF780"/>
  <c r="T780"/>
  <c r="R780"/>
  <c r="P780"/>
  <c r="BI777"/>
  <c r="BH777"/>
  <c r="BG777"/>
  <c r="BF777"/>
  <c r="T777"/>
  <c r="R777"/>
  <c r="P777"/>
  <c r="BI765"/>
  <c r="BH765"/>
  <c r="BG765"/>
  <c r="BF765"/>
  <c r="T765"/>
  <c r="R765"/>
  <c r="P765"/>
  <c r="BI755"/>
  <c r="BH755"/>
  <c r="BG755"/>
  <c r="BF755"/>
  <c r="T755"/>
  <c r="R755"/>
  <c r="P755"/>
  <c r="BI750"/>
  <c r="BH750"/>
  <c r="BG750"/>
  <c r="BF750"/>
  <c r="T750"/>
  <c r="R750"/>
  <c r="P750"/>
  <c r="BI745"/>
  <c r="BH745"/>
  <c r="BG745"/>
  <c r="BF745"/>
  <c r="T745"/>
  <c r="R745"/>
  <c r="P745"/>
  <c r="BI743"/>
  <c r="BH743"/>
  <c r="BG743"/>
  <c r="BF743"/>
  <c r="T743"/>
  <c r="R743"/>
  <c r="P743"/>
  <c r="BI741"/>
  <c r="BH741"/>
  <c r="BG741"/>
  <c r="BF741"/>
  <c r="T741"/>
  <c r="R741"/>
  <c r="P741"/>
  <c r="BI739"/>
  <c r="BH739"/>
  <c r="BG739"/>
  <c r="BF739"/>
  <c r="T739"/>
  <c r="R739"/>
  <c r="P739"/>
  <c r="BI734"/>
  <c r="BH734"/>
  <c r="BG734"/>
  <c r="BF734"/>
  <c r="T734"/>
  <c r="R734"/>
  <c r="P734"/>
  <c r="BI715"/>
  <c r="BH715"/>
  <c r="BG715"/>
  <c r="BF715"/>
  <c r="T715"/>
  <c r="R715"/>
  <c r="P715"/>
  <c r="BI710"/>
  <c r="BH710"/>
  <c r="BG710"/>
  <c r="BF710"/>
  <c r="T710"/>
  <c r="R710"/>
  <c r="P710"/>
  <c r="BI708"/>
  <c r="BH708"/>
  <c r="BG708"/>
  <c r="BF708"/>
  <c r="T708"/>
  <c r="R708"/>
  <c r="P708"/>
  <c r="BI706"/>
  <c r="BH706"/>
  <c r="BG706"/>
  <c r="BF706"/>
  <c r="T706"/>
  <c r="R706"/>
  <c r="P706"/>
  <c r="BI704"/>
  <c r="BH704"/>
  <c r="BG704"/>
  <c r="BF704"/>
  <c r="T704"/>
  <c r="R704"/>
  <c r="P704"/>
  <c r="BI702"/>
  <c r="BH702"/>
  <c r="BG702"/>
  <c r="BF702"/>
  <c r="T702"/>
  <c r="R702"/>
  <c r="P702"/>
  <c r="BI692"/>
  <c r="BH692"/>
  <c r="BG692"/>
  <c r="BF692"/>
  <c r="T692"/>
  <c r="R692"/>
  <c r="P692"/>
  <c r="BI686"/>
  <c r="BH686"/>
  <c r="BG686"/>
  <c r="BF686"/>
  <c r="T686"/>
  <c r="R686"/>
  <c r="P686"/>
  <c r="BI682"/>
  <c r="BH682"/>
  <c r="BG682"/>
  <c r="BF682"/>
  <c r="T682"/>
  <c r="R682"/>
  <c r="P682"/>
  <c r="BI680"/>
  <c r="BH680"/>
  <c r="BG680"/>
  <c r="BF680"/>
  <c r="T680"/>
  <c r="R680"/>
  <c r="P680"/>
  <c r="BI678"/>
  <c r="BH678"/>
  <c r="BG678"/>
  <c r="BF678"/>
  <c r="T678"/>
  <c r="R678"/>
  <c r="P678"/>
  <c r="BI676"/>
  <c r="BH676"/>
  <c r="BG676"/>
  <c r="BF676"/>
  <c r="T676"/>
  <c r="R676"/>
  <c r="P676"/>
  <c r="BI674"/>
  <c r="BH674"/>
  <c r="BG674"/>
  <c r="BF674"/>
  <c r="T674"/>
  <c r="R674"/>
  <c r="P674"/>
  <c r="BI672"/>
  <c r="BH672"/>
  <c r="BG672"/>
  <c r="BF672"/>
  <c r="T672"/>
  <c r="R672"/>
  <c r="P672"/>
  <c r="BI670"/>
  <c r="BH670"/>
  <c r="BG670"/>
  <c r="BF670"/>
  <c r="T670"/>
  <c r="R670"/>
  <c r="P670"/>
  <c r="BI668"/>
  <c r="BH668"/>
  <c r="BG668"/>
  <c r="BF668"/>
  <c r="T668"/>
  <c r="R668"/>
  <c r="P668"/>
  <c r="BI666"/>
  <c r="BH666"/>
  <c r="BG666"/>
  <c r="BF666"/>
  <c r="T666"/>
  <c r="R666"/>
  <c r="P666"/>
  <c r="BI664"/>
  <c r="BH664"/>
  <c r="BG664"/>
  <c r="BF664"/>
  <c r="T664"/>
  <c r="R664"/>
  <c r="P664"/>
  <c r="BI663"/>
  <c r="BH663"/>
  <c r="BG663"/>
  <c r="BF663"/>
  <c r="T663"/>
  <c r="R663"/>
  <c r="P663"/>
  <c r="BI662"/>
  <c r="BH662"/>
  <c r="BG662"/>
  <c r="BF662"/>
  <c r="T662"/>
  <c r="R662"/>
  <c r="P662"/>
  <c r="BI660"/>
  <c r="BH660"/>
  <c r="BG660"/>
  <c r="BF660"/>
  <c r="T660"/>
  <c r="R660"/>
  <c r="P660"/>
  <c r="BI659"/>
  <c r="BH659"/>
  <c r="BG659"/>
  <c r="BF659"/>
  <c r="T659"/>
  <c r="R659"/>
  <c r="P659"/>
  <c r="BI658"/>
  <c r="BH658"/>
  <c r="BG658"/>
  <c r="BF658"/>
  <c r="T658"/>
  <c r="R658"/>
  <c r="P658"/>
  <c r="BI657"/>
  <c r="BH657"/>
  <c r="BG657"/>
  <c r="BF657"/>
  <c r="T657"/>
  <c r="R657"/>
  <c r="P657"/>
  <c r="BI656"/>
  <c r="BH656"/>
  <c r="BG656"/>
  <c r="BF656"/>
  <c r="T656"/>
  <c r="R656"/>
  <c r="P656"/>
  <c r="BI655"/>
  <c r="BH655"/>
  <c r="BG655"/>
  <c r="BF655"/>
  <c r="T655"/>
  <c r="R655"/>
  <c r="P655"/>
  <c r="BI654"/>
  <c r="BH654"/>
  <c r="BG654"/>
  <c r="BF654"/>
  <c r="T654"/>
  <c r="R654"/>
  <c r="P654"/>
  <c r="BI652"/>
  <c r="BH652"/>
  <c r="BG652"/>
  <c r="BF652"/>
  <c r="T652"/>
  <c r="R652"/>
  <c r="P652"/>
  <c r="BI651"/>
  <c r="BH651"/>
  <c r="BG651"/>
  <c r="BF651"/>
  <c r="T651"/>
  <c r="R651"/>
  <c r="P651"/>
  <c r="BI649"/>
  <c r="BH649"/>
  <c r="BG649"/>
  <c r="BF649"/>
  <c r="T649"/>
  <c r="R649"/>
  <c r="P649"/>
  <c r="BI647"/>
  <c r="BH647"/>
  <c r="BG647"/>
  <c r="BF647"/>
  <c r="T647"/>
  <c r="R647"/>
  <c r="P647"/>
  <c r="BI641"/>
  <c r="BH641"/>
  <c r="BG641"/>
  <c r="BF641"/>
  <c r="T641"/>
  <c r="R641"/>
  <c r="P641"/>
  <c r="BI634"/>
  <c r="BH634"/>
  <c r="BG634"/>
  <c r="BF634"/>
  <c r="T634"/>
  <c r="R634"/>
  <c r="P634"/>
  <c r="BI630"/>
  <c r="BH630"/>
  <c r="BG630"/>
  <c r="BF630"/>
  <c r="T630"/>
  <c r="R630"/>
  <c r="P630"/>
  <c r="BI626"/>
  <c r="BH626"/>
  <c r="BG626"/>
  <c r="BF626"/>
  <c r="T626"/>
  <c r="R626"/>
  <c r="P626"/>
  <c r="BI622"/>
  <c r="BH622"/>
  <c r="BG622"/>
  <c r="BF622"/>
  <c r="T622"/>
  <c r="R622"/>
  <c r="P622"/>
  <c r="BI595"/>
  <c r="BH595"/>
  <c r="BG595"/>
  <c r="BF595"/>
  <c r="T595"/>
  <c r="R595"/>
  <c r="P595"/>
  <c r="BI570"/>
  <c r="BH570"/>
  <c r="BG570"/>
  <c r="BF570"/>
  <c r="T570"/>
  <c r="R570"/>
  <c r="P570"/>
  <c r="BI545"/>
  <c r="BH545"/>
  <c r="BG545"/>
  <c r="BF545"/>
  <c r="T545"/>
  <c r="R545"/>
  <c r="P545"/>
  <c r="BI543"/>
  <c r="BH543"/>
  <c r="BG543"/>
  <c r="BF543"/>
  <c r="T543"/>
  <c r="R543"/>
  <c r="P543"/>
  <c r="BI541"/>
  <c r="BH541"/>
  <c r="BG541"/>
  <c r="BF541"/>
  <c r="T541"/>
  <c r="R541"/>
  <c r="P541"/>
  <c r="BI540"/>
  <c r="BH540"/>
  <c r="BG540"/>
  <c r="BF540"/>
  <c r="T540"/>
  <c r="R540"/>
  <c r="P540"/>
  <c r="BI538"/>
  <c r="BH538"/>
  <c r="BG538"/>
  <c r="BF538"/>
  <c r="T538"/>
  <c r="R538"/>
  <c r="P538"/>
  <c r="BI533"/>
  <c r="BH533"/>
  <c r="BG533"/>
  <c r="BF533"/>
  <c r="T533"/>
  <c r="R533"/>
  <c r="P533"/>
  <c r="BI531"/>
  <c r="BH531"/>
  <c r="BG531"/>
  <c r="BF531"/>
  <c r="T531"/>
  <c r="R531"/>
  <c r="P531"/>
  <c r="BI527"/>
  <c r="BH527"/>
  <c r="BG527"/>
  <c r="BF527"/>
  <c r="T527"/>
  <c r="R527"/>
  <c r="P527"/>
  <c r="BI524"/>
  <c r="BH524"/>
  <c r="BG524"/>
  <c r="BF524"/>
  <c r="T524"/>
  <c r="R524"/>
  <c r="P524"/>
  <c r="BI521"/>
  <c r="BH521"/>
  <c r="BG521"/>
  <c r="BF521"/>
  <c r="T521"/>
  <c r="R521"/>
  <c r="P521"/>
  <c r="BI519"/>
  <c r="BH519"/>
  <c r="BG519"/>
  <c r="BF519"/>
  <c r="T519"/>
  <c r="R519"/>
  <c r="P519"/>
  <c r="BI517"/>
  <c r="BH517"/>
  <c r="BG517"/>
  <c r="BF517"/>
  <c r="T517"/>
  <c r="R517"/>
  <c r="P517"/>
  <c r="BI516"/>
  <c r="BH516"/>
  <c r="BG516"/>
  <c r="BF516"/>
  <c r="T516"/>
  <c r="R516"/>
  <c r="P516"/>
  <c r="BI515"/>
  <c r="BH515"/>
  <c r="BG515"/>
  <c r="BF515"/>
  <c r="T515"/>
  <c r="R515"/>
  <c r="P515"/>
  <c r="BI514"/>
  <c r="BH514"/>
  <c r="BG514"/>
  <c r="BF514"/>
  <c r="T514"/>
  <c r="R514"/>
  <c r="P514"/>
  <c r="BI512"/>
  <c r="BH512"/>
  <c r="BG512"/>
  <c r="BF512"/>
  <c r="T512"/>
  <c r="R512"/>
  <c r="P512"/>
  <c r="BI510"/>
  <c r="BH510"/>
  <c r="BG510"/>
  <c r="BF510"/>
  <c r="T510"/>
  <c r="R510"/>
  <c r="P510"/>
  <c r="BI508"/>
  <c r="BH508"/>
  <c r="BG508"/>
  <c r="BF508"/>
  <c r="T508"/>
  <c r="R508"/>
  <c r="P508"/>
  <c r="BI506"/>
  <c r="BH506"/>
  <c r="BG506"/>
  <c r="BF506"/>
  <c r="T506"/>
  <c r="R506"/>
  <c r="P506"/>
  <c r="BI502"/>
  <c r="BH502"/>
  <c r="BG502"/>
  <c r="BF502"/>
  <c r="T502"/>
  <c r="R502"/>
  <c r="P502"/>
  <c r="BI500"/>
  <c r="BH500"/>
  <c r="BG500"/>
  <c r="BF500"/>
  <c r="T500"/>
  <c r="R500"/>
  <c r="P500"/>
  <c r="BI498"/>
  <c r="BH498"/>
  <c r="BG498"/>
  <c r="BF498"/>
  <c r="T498"/>
  <c r="R498"/>
  <c r="P498"/>
  <c r="BI493"/>
  <c r="BH493"/>
  <c r="BG493"/>
  <c r="BF493"/>
  <c r="T493"/>
  <c r="R493"/>
  <c r="P493"/>
  <c r="BI483"/>
  <c r="BH483"/>
  <c r="BG483"/>
  <c r="BF483"/>
  <c r="T483"/>
  <c r="R483"/>
  <c r="P483"/>
  <c r="BI476"/>
  <c r="BH476"/>
  <c r="BG476"/>
  <c r="BF476"/>
  <c r="T476"/>
  <c r="R476"/>
  <c r="P476"/>
  <c r="BI474"/>
  <c r="BH474"/>
  <c r="BG474"/>
  <c r="BF474"/>
  <c r="T474"/>
  <c r="R474"/>
  <c r="P474"/>
  <c r="BI473"/>
  <c r="BH473"/>
  <c r="BG473"/>
  <c r="BF473"/>
  <c r="T473"/>
  <c r="R473"/>
  <c r="P473"/>
  <c r="BI472"/>
  <c r="BH472"/>
  <c r="BG472"/>
  <c r="BF472"/>
  <c r="T472"/>
  <c r="R472"/>
  <c r="P472"/>
  <c r="BI470"/>
  <c r="BH470"/>
  <c r="BG470"/>
  <c r="BF470"/>
  <c r="T470"/>
  <c r="R470"/>
  <c r="P470"/>
  <c r="BI468"/>
  <c r="BH468"/>
  <c r="BG468"/>
  <c r="BF468"/>
  <c r="T468"/>
  <c r="R468"/>
  <c r="P468"/>
  <c r="BI466"/>
  <c r="BH466"/>
  <c r="BG466"/>
  <c r="BF466"/>
  <c r="T466"/>
  <c r="R466"/>
  <c r="P466"/>
  <c r="BI464"/>
  <c r="BH464"/>
  <c r="BG464"/>
  <c r="BF464"/>
  <c r="T464"/>
  <c r="R464"/>
  <c r="P464"/>
  <c r="BI457"/>
  <c r="BH457"/>
  <c r="BG457"/>
  <c r="BF457"/>
  <c r="T457"/>
  <c r="R457"/>
  <c r="P457"/>
  <c r="BI455"/>
  <c r="BH455"/>
  <c r="BG455"/>
  <c r="BF455"/>
  <c r="T455"/>
  <c r="R455"/>
  <c r="P455"/>
  <c r="BI450"/>
  <c r="BH450"/>
  <c r="BG450"/>
  <c r="BF450"/>
  <c r="T450"/>
  <c r="R450"/>
  <c r="P450"/>
  <c r="BI448"/>
  <c r="BH448"/>
  <c r="BG448"/>
  <c r="BF448"/>
  <c r="T448"/>
  <c r="R448"/>
  <c r="P448"/>
  <c r="BI446"/>
  <c r="BH446"/>
  <c r="BG446"/>
  <c r="BF446"/>
  <c r="T446"/>
  <c r="R446"/>
  <c r="P446"/>
  <c r="BI443"/>
  <c r="BH443"/>
  <c r="BG443"/>
  <c r="BF443"/>
  <c r="T443"/>
  <c r="R443"/>
  <c r="P443"/>
  <c r="BI441"/>
  <c r="BH441"/>
  <c r="BG441"/>
  <c r="BF441"/>
  <c r="T441"/>
  <c r="R441"/>
  <c r="P441"/>
  <c r="BI438"/>
  <c r="BH438"/>
  <c r="BG438"/>
  <c r="BF438"/>
  <c r="T438"/>
  <c r="R438"/>
  <c r="P438"/>
  <c r="BI434"/>
  <c r="BH434"/>
  <c r="BG434"/>
  <c r="BF434"/>
  <c r="T434"/>
  <c r="R434"/>
  <c r="P434"/>
  <c r="BI430"/>
  <c r="BH430"/>
  <c r="BG430"/>
  <c r="BF430"/>
  <c r="T430"/>
  <c r="R430"/>
  <c r="P430"/>
  <c r="BI428"/>
  <c r="BH428"/>
  <c r="BG428"/>
  <c r="BF428"/>
  <c r="T428"/>
  <c r="R428"/>
  <c r="P428"/>
  <c r="BI426"/>
  <c r="BH426"/>
  <c r="BG426"/>
  <c r="BF426"/>
  <c r="T426"/>
  <c r="R426"/>
  <c r="P426"/>
  <c r="BI422"/>
  <c r="BH422"/>
  <c r="BG422"/>
  <c r="BF422"/>
  <c r="T422"/>
  <c r="R422"/>
  <c r="P422"/>
  <c r="BI419"/>
  <c r="BH419"/>
  <c r="BG419"/>
  <c r="BF419"/>
  <c r="T419"/>
  <c r="R419"/>
  <c r="P419"/>
  <c r="BI416"/>
  <c r="BH416"/>
  <c r="BG416"/>
  <c r="BF416"/>
  <c r="T416"/>
  <c r="R416"/>
  <c r="P416"/>
  <c r="BI413"/>
  <c r="BH413"/>
  <c r="BG413"/>
  <c r="BF413"/>
  <c r="T413"/>
  <c r="T412"/>
  <c r="R413"/>
  <c r="R412"/>
  <c r="P413"/>
  <c r="P412"/>
  <c r="BI410"/>
  <c r="BH410"/>
  <c r="BG410"/>
  <c r="BF410"/>
  <c r="T410"/>
  <c r="R410"/>
  <c r="P410"/>
  <c r="BI409"/>
  <c r="BH409"/>
  <c r="BG409"/>
  <c r="BF409"/>
  <c r="T409"/>
  <c r="R409"/>
  <c r="P409"/>
  <c r="BI408"/>
  <c r="BH408"/>
  <c r="BG408"/>
  <c r="BF408"/>
  <c r="T408"/>
  <c r="R408"/>
  <c r="P408"/>
  <c r="BI406"/>
  <c r="BH406"/>
  <c r="BG406"/>
  <c r="BF406"/>
  <c r="T406"/>
  <c r="R406"/>
  <c r="P406"/>
  <c r="BI401"/>
  <c r="BH401"/>
  <c r="BG401"/>
  <c r="BF401"/>
  <c r="T401"/>
  <c r="R401"/>
  <c r="P401"/>
  <c r="BI400"/>
  <c r="BH400"/>
  <c r="BG400"/>
  <c r="BF400"/>
  <c r="T400"/>
  <c r="R400"/>
  <c r="P400"/>
  <c r="BI396"/>
  <c r="BH396"/>
  <c r="BG396"/>
  <c r="BF396"/>
  <c r="T396"/>
  <c r="R396"/>
  <c r="P396"/>
  <c r="BI394"/>
  <c r="BH394"/>
  <c r="BG394"/>
  <c r="BF394"/>
  <c r="T394"/>
  <c r="R394"/>
  <c r="P394"/>
  <c r="BI392"/>
  <c r="BH392"/>
  <c r="BG392"/>
  <c r="BF392"/>
  <c r="T392"/>
  <c r="R392"/>
  <c r="P392"/>
  <c r="BI390"/>
  <c r="BH390"/>
  <c r="BG390"/>
  <c r="BF390"/>
  <c r="T390"/>
  <c r="R390"/>
  <c r="P390"/>
  <c r="BI387"/>
  <c r="BH387"/>
  <c r="BG387"/>
  <c r="BF387"/>
  <c r="T387"/>
  <c r="R387"/>
  <c r="P387"/>
  <c r="BI385"/>
  <c r="BH385"/>
  <c r="BG385"/>
  <c r="BF385"/>
  <c r="T385"/>
  <c r="R385"/>
  <c r="P385"/>
  <c r="BI383"/>
  <c r="BH383"/>
  <c r="BG383"/>
  <c r="BF383"/>
  <c r="T383"/>
  <c r="R383"/>
  <c r="P383"/>
  <c r="BI378"/>
  <c r="BH378"/>
  <c r="BG378"/>
  <c r="BF378"/>
  <c r="T378"/>
  <c r="R378"/>
  <c r="P378"/>
  <c r="BI377"/>
  <c r="BH377"/>
  <c r="BG377"/>
  <c r="BF377"/>
  <c r="T377"/>
  <c r="R377"/>
  <c r="P377"/>
  <c r="BI375"/>
  <c r="BH375"/>
  <c r="BG375"/>
  <c r="BF375"/>
  <c r="T375"/>
  <c r="R375"/>
  <c r="P375"/>
  <c r="BI369"/>
  <c r="BH369"/>
  <c r="BG369"/>
  <c r="BF369"/>
  <c r="T369"/>
  <c r="R369"/>
  <c r="P369"/>
  <c r="BI364"/>
  <c r="BH364"/>
  <c r="BG364"/>
  <c r="BF364"/>
  <c r="T364"/>
  <c r="R364"/>
  <c r="P364"/>
  <c r="BI362"/>
  <c r="BH362"/>
  <c r="BG362"/>
  <c r="BF362"/>
  <c r="T362"/>
  <c r="R362"/>
  <c r="P362"/>
  <c r="BI357"/>
  <c r="BH357"/>
  <c r="BG357"/>
  <c r="BF357"/>
  <c r="T357"/>
  <c r="R357"/>
  <c r="P357"/>
  <c r="BI341"/>
  <c r="BH341"/>
  <c r="BG341"/>
  <c r="BF341"/>
  <c r="T341"/>
  <c r="R341"/>
  <c r="P341"/>
  <c r="BI339"/>
  <c r="BH339"/>
  <c r="BG339"/>
  <c r="BF339"/>
  <c r="T339"/>
  <c r="R339"/>
  <c r="P339"/>
  <c r="BI332"/>
  <c r="BH332"/>
  <c r="BG332"/>
  <c r="BF332"/>
  <c r="T332"/>
  <c r="R332"/>
  <c r="P332"/>
  <c r="BI330"/>
  <c r="BH330"/>
  <c r="BG330"/>
  <c r="BF330"/>
  <c r="T330"/>
  <c r="R330"/>
  <c r="P330"/>
  <c r="BI301"/>
  <c r="BH301"/>
  <c r="BG301"/>
  <c r="BF301"/>
  <c r="T301"/>
  <c r="R301"/>
  <c r="P301"/>
  <c r="BI289"/>
  <c r="BH289"/>
  <c r="BG289"/>
  <c r="BF289"/>
  <c r="T289"/>
  <c r="R289"/>
  <c r="P289"/>
  <c r="BI287"/>
  <c r="BH287"/>
  <c r="BG287"/>
  <c r="BF287"/>
  <c r="T287"/>
  <c r="R287"/>
  <c r="P287"/>
  <c r="BI285"/>
  <c r="BH285"/>
  <c r="BG285"/>
  <c r="BF285"/>
  <c r="T285"/>
  <c r="R285"/>
  <c r="P285"/>
  <c r="BI282"/>
  <c r="BH282"/>
  <c r="BG282"/>
  <c r="BF282"/>
  <c r="T282"/>
  <c r="R282"/>
  <c r="P282"/>
  <c r="BI278"/>
  <c r="BH278"/>
  <c r="BG278"/>
  <c r="BF278"/>
  <c r="T278"/>
  <c r="R278"/>
  <c r="P278"/>
  <c r="BI276"/>
  <c r="BH276"/>
  <c r="BG276"/>
  <c r="BF276"/>
  <c r="T276"/>
  <c r="R276"/>
  <c r="P276"/>
  <c r="BI272"/>
  <c r="BH272"/>
  <c r="BG272"/>
  <c r="BF272"/>
  <c r="T272"/>
  <c r="R272"/>
  <c r="P272"/>
  <c r="BI270"/>
  <c r="BH270"/>
  <c r="BG270"/>
  <c r="BF270"/>
  <c r="T270"/>
  <c r="R270"/>
  <c r="P270"/>
  <c r="BI268"/>
  <c r="BH268"/>
  <c r="BG268"/>
  <c r="BF268"/>
  <c r="T268"/>
  <c r="R268"/>
  <c r="P268"/>
  <c r="BI265"/>
  <c r="BH265"/>
  <c r="BG265"/>
  <c r="BF265"/>
  <c r="T265"/>
  <c r="R265"/>
  <c r="P265"/>
  <c r="BI264"/>
  <c r="BH264"/>
  <c r="BG264"/>
  <c r="BF264"/>
  <c r="T264"/>
  <c r="R264"/>
  <c r="P264"/>
  <c r="BI258"/>
  <c r="BH258"/>
  <c r="BG258"/>
  <c r="BF258"/>
  <c r="T258"/>
  <c r="R258"/>
  <c r="P258"/>
  <c r="BI251"/>
  <c r="BH251"/>
  <c r="BG251"/>
  <c r="BF251"/>
  <c r="T251"/>
  <c r="R251"/>
  <c r="P251"/>
  <c r="BI248"/>
  <c r="BH248"/>
  <c r="BG248"/>
  <c r="BF248"/>
  <c r="T248"/>
  <c r="R248"/>
  <c r="P248"/>
  <c r="BI246"/>
  <c r="BH246"/>
  <c r="BG246"/>
  <c r="BF246"/>
  <c r="T246"/>
  <c r="R246"/>
  <c r="P246"/>
  <c r="BI244"/>
  <c r="BH244"/>
  <c r="BG244"/>
  <c r="BF244"/>
  <c r="T244"/>
  <c r="R244"/>
  <c r="P244"/>
  <c r="BI243"/>
  <c r="BH243"/>
  <c r="BG243"/>
  <c r="BF243"/>
  <c r="T243"/>
  <c r="R243"/>
  <c r="P243"/>
  <c r="BI241"/>
  <c r="BH241"/>
  <c r="BG241"/>
  <c r="BF241"/>
  <c r="T241"/>
  <c r="R241"/>
  <c r="P241"/>
  <c r="BI240"/>
  <c r="BH240"/>
  <c r="BG240"/>
  <c r="BF240"/>
  <c r="T240"/>
  <c r="R240"/>
  <c r="P240"/>
  <c r="BI238"/>
  <c r="BH238"/>
  <c r="BG238"/>
  <c r="BF238"/>
  <c r="T238"/>
  <c r="R238"/>
  <c r="P238"/>
  <c r="BI229"/>
  <c r="BH229"/>
  <c r="BG229"/>
  <c r="BF229"/>
  <c r="T229"/>
  <c r="R229"/>
  <c r="P229"/>
  <c r="BI226"/>
  <c r="BH226"/>
  <c r="BG226"/>
  <c r="BF226"/>
  <c r="T226"/>
  <c r="R226"/>
  <c r="P226"/>
  <c r="BI225"/>
  <c r="BH225"/>
  <c r="BG225"/>
  <c r="BF225"/>
  <c r="T225"/>
  <c r="R225"/>
  <c r="P225"/>
  <c r="BI223"/>
  <c r="BH223"/>
  <c r="BG223"/>
  <c r="BF223"/>
  <c r="T223"/>
  <c r="R223"/>
  <c r="P223"/>
  <c r="BI213"/>
  <c r="BH213"/>
  <c r="BG213"/>
  <c r="BF213"/>
  <c r="T213"/>
  <c r="R213"/>
  <c r="P213"/>
  <c r="BI210"/>
  <c r="BH210"/>
  <c r="BG210"/>
  <c r="BF210"/>
  <c r="T210"/>
  <c r="R210"/>
  <c r="P210"/>
  <c r="BI209"/>
  <c r="BH209"/>
  <c r="BG209"/>
  <c r="BF209"/>
  <c r="T209"/>
  <c r="R209"/>
  <c r="P209"/>
  <c r="BI207"/>
  <c r="BH207"/>
  <c r="BG207"/>
  <c r="BF207"/>
  <c r="T207"/>
  <c r="R207"/>
  <c r="P207"/>
  <c r="BI205"/>
  <c r="BH205"/>
  <c r="BG205"/>
  <c r="BF205"/>
  <c r="T205"/>
  <c r="R205"/>
  <c r="P205"/>
  <c r="BI201"/>
  <c r="BH201"/>
  <c r="BG201"/>
  <c r="BF201"/>
  <c r="T201"/>
  <c r="R201"/>
  <c r="P201"/>
  <c r="BI200"/>
  <c r="BH200"/>
  <c r="BG200"/>
  <c r="BF200"/>
  <c r="T200"/>
  <c r="R200"/>
  <c r="P200"/>
  <c r="BI198"/>
  <c r="BH198"/>
  <c r="BG198"/>
  <c r="BF198"/>
  <c r="T198"/>
  <c r="R198"/>
  <c r="P198"/>
  <c r="BI196"/>
  <c r="BH196"/>
  <c r="BG196"/>
  <c r="BF196"/>
  <c r="T196"/>
  <c r="R196"/>
  <c r="P196"/>
  <c r="BI193"/>
  <c r="BH193"/>
  <c r="BG193"/>
  <c r="BF193"/>
  <c r="T193"/>
  <c r="R193"/>
  <c r="P193"/>
  <c r="BI191"/>
  <c r="BH191"/>
  <c r="BG191"/>
  <c r="BF191"/>
  <c r="T191"/>
  <c r="R191"/>
  <c r="P191"/>
  <c r="BI189"/>
  <c r="BH189"/>
  <c r="BG189"/>
  <c r="BF189"/>
  <c r="T189"/>
  <c r="R189"/>
  <c r="P189"/>
  <c r="BI188"/>
  <c r="BH188"/>
  <c r="BG188"/>
  <c r="BF188"/>
  <c r="T188"/>
  <c r="R188"/>
  <c r="P188"/>
  <c r="BI187"/>
  <c r="BH187"/>
  <c r="BG187"/>
  <c r="BF187"/>
  <c r="T187"/>
  <c r="R187"/>
  <c r="P187"/>
  <c r="BI185"/>
  <c r="BH185"/>
  <c r="BG185"/>
  <c r="BF185"/>
  <c r="T185"/>
  <c r="R185"/>
  <c r="P185"/>
  <c r="BI184"/>
  <c r="BH184"/>
  <c r="BG184"/>
  <c r="BF184"/>
  <c r="T184"/>
  <c r="R184"/>
  <c r="P184"/>
  <c r="BI179"/>
  <c r="BH179"/>
  <c r="BG179"/>
  <c r="BF179"/>
  <c r="T179"/>
  <c r="R179"/>
  <c r="P179"/>
  <c r="BI174"/>
  <c r="BH174"/>
  <c r="BG174"/>
  <c r="BF174"/>
  <c r="T174"/>
  <c r="R174"/>
  <c r="P174"/>
  <c r="BI172"/>
  <c r="BH172"/>
  <c r="BG172"/>
  <c r="BF172"/>
  <c r="T172"/>
  <c r="R172"/>
  <c r="P172"/>
  <c r="BI170"/>
  <c r="BH170"/>
  <c r="BG170"/>
  <c r="BF170"/>
  <c r="T170"/>
  <c r="R170"/>
  <c r="P170"/>
  <c r="BI168"/>
  <c r="BH168"/>
  <c r="BG168"/>
  <c r="BF168"/>
  <c r="T168"/>
  <c r="R168"/>
  <c r="P168"/>
  <c r="BI165"/>
  <c r="BH165"/>
  <c r="BG165"/>
  <c r="BF165"/>
  <c r="T165"/>
  <c r="R165"/>
  <c r="P165"/>
  <c r="BI162"/>
  <c r="BH162"/>
  <c r="BG162"/>
  <c r="BF162"/>
  <c r="T162"/>
  <c r="R162"/>
  <c r="P162"/>
  <c r="BI151"/>
  <c r="BH151"/>
  <c r="BG151"/>
  <c r="BF151"/>
  <c r="T151"/>
  <c r="R151"/>
  <c r="P151"/>
  <c r="BI145"/>
  <c r="BH145"/>
  <c r="BG145"/>
  <c r="BF145"/>
  <c r="T145"/>
  <c r="R145"/>
  <c r="P145"/>
  <c r="J139"/>
  <c r="J138"/>
  <c r="F138"/>
  <c r="F136"/>
  <c r="E134"/>
  <c r="J94"/>
  <c r="J93"/>
  <c r="F93"/>
  <c r="F91"/>
  <c r="E89"/>
  <c r="J20"/>
  <c r="E20"/>
  <c r="F94"/>
  <c r="J19"/>
  <c r="J14"/>
  <c r="J136"/>
  <c r="E7"/>
  <c r="E85"/>
  <c i="2" r="P121"/>
  <c r="J37"/>
  <c r="J36"/>
  <c i="1" r="AY95"/>
  <c i="2" r="J35"/>
  <c i="1" r="AX95"/>
  <c i="2" r="BI126"/>
  <c r="BH126"/>
  <c r="BG126"/>
  <c r="BF126"/>
  <c r="T126"/>
  <c r="T125"/>
  <c r="R126"/>
  <c r="R125"/>
  <c r="P126"/>
  <c r="P125"/>
  <c r="BI124"/>
  <c r="BH124"/>
  <c r="BG124"/>
  <c r="BF124"/>
  <c r="T124"/>
  <c r="R124"/>
  <c r="P124"/>
  <c r="BI122"/>
  <c r="BH122"/>
  <c r="BG122"/>
  <c r="BF122"/>
  <c r="T122"/>
  <c r="R122"/>
  <c r="P122"/>
  <c r="J116"/>
  <c r="J115"/>
  <c r="F115"/>
  <c r="F113"/>
  <c r="E111"/>
  <c r="J92"/>
  <c r="J91"/>
  <c r="F91"/>
  <c r="F89"/>
  <c r="E87"/>
  <c r="J18"/>
  <c r="E18"/>
  <c r="F116"/>
  <c r="J17"/>
  <c r="J12"/>
  <c r="J113"/>
  <c r="E7"/>
  <c r="E109"/>
  <c i="1" r="L90"/>
  <c r="AM90"/>
  <c r="AM89"/>
  <c r="L89"/>
  <c r="AM87"/>
  <c r="L87"/>
  <c r="L85"/>
  <c r="L84"/>
  <c i="2" r="J126"/>
  <c r="J124"/>
  <c i="1" r="AS96"/>
  <c i="3" r="J743"/>
  <c r="J704"/>
  <c r="BK686"/>
  <c r="J660"/>
  <c r="BK657"/>
  <c r="J652"/>
  <c r="J622"/>
  <c r="BK517"/>
  <c r="BK455"/>
  <c r="BK443"/>
  <c r="J426"/>
  <c r="J413"/>
  <c r="J408"/>
  <c r="J396"/>
  <c r="J375"/>
  <c r="BK332"/>
  <c r="J265"/>
  <c r="BK238"/>
  <c r="J213"/>
  <c r="J205"/>
  <c r="BK165"/>
  <c r="J765"/>
  <c r="BK734"/>
  <c r="J668"/>
  <c r="J651"/>
  <c r="BK630"/>
  <c r="J543"/>
  <c r="J519"/>
  <c r="J512"/>
  <c r="J502"/>
  <c r="J474"/>
  <c r="BK450"/>
  <c r="J394"/>
  <c r="J385"/>
  <c r="J276"/>
  <c r="J243"/>
  <c r="BK223"/>
  <c r="BK196"/>
  <c r="J184"/>
  <c r="BK791"/>
  <c r="BK777"/>
  <c r="BK741"/>
  <c r="BK682"/>
  <c r="BK666"/>
  <c r="BK660"/>
  <c r="J630"/>
  <c r="J545"/>
  <c r="BK527"/>
  <c r="J515"/>
  <c r="J483"/>
  <c r="BK457"/>
  <c r="J434"/>
  <c r="J422"/>
  <c r="BK408"/>
  <c r="J387"/>
  <c r="J378"/>
  <c r="J341"/>
  <c r="J285"/>
  <c r="BK248"/>
  <c r="J240"/>
  <c r="BK200"/>
  <c r="J191"/>
  <c r="BK179"/>
  <c r="BK807"/>
  <c r="J791"/>
  <c r="BK739"/>
  <c r="J702"/>
  <c r="J674"/>
  <c r="BK656"/>
  <c r="BK649"/>
  <c r="BK521"/>
  <c r="BK508"/>
  <c r="BK502"/>
  <c r="BK474"/>
  <c r="J466"/>
  <c r="J428"/>
  <c r="BK378"/>
  <c r="BK341"/>
  <c r="BK289"/>
  <c r="BK276"/>
  <c r="BK268"/>
  <c r="J251"/>
  <c r="J193"/>
  <c r="BK188"/>
  <c r="BK170"/>
  <c i="4" r="J386"/>
  <c r="J364"/>
  <c r="BK343"/>
  <c r="J322"/>
  <c r="BK311"/>
  <c r="J296"/>
  <c r="BK254"/>
  <c r="J219"/>
  <c r="BK210"/>
  <c r="BK192"/>
  <c r="J174"/>
  <c r="J145"/>
  <c r="J375"/>
  <c r="BK349"/>
  <c r="BK337"/>
  <c r="BK308"/>
  <c r="J287"/>
  <c r="J242"/>
  <c r="J222"/>
  <c r="J177"/>
  <c r="J157"/>
  <c r="J136"/>
  <c r="J361"/>
  <c r="BK331"/>
  <c r="J320"/>
  <c r="BK300"/>
  <c r="BK278"/>
  <c r="J266"/>
  <c r="J236"/>
  <c r="BK219"/>
  <c r="J198"/>
  <c r="BK183"/>
  <c r="BK157"/>
  <c r="J389"/>
  <c r="BK381"/>
  <c r="J349"/>
  <c r="J311"/>
  <c r="J284"/>
  <c r="J260"/>
  <c r="J230"/>
  <c r="BK213"/>
  <c r="J180"/>
  <c r="BK150"/>
  <c r="J133"/>
  <c i="5" r="J159"/>
  <c r="J152"/>
  <c r="BK144"/>
  <c r="BK130"/>
  <c r="J157"/>
  <c r="J144"/>
  <c r="BK126"/>
  <c r="BK137"/>
  <c r="J155"/>
  <c r="J139"/>
  <c i="6" r="J280"/>
  <c r="BK274"/>
  <c r="BK270"/>
  <c r="BK267"/>
  <c r="BK258"/>
  <c r="BK251"/>
  <c r="BK244"/>
  <c r="BK236"/>
  <c r="BK220"/>
  <c r="BK216"/>
  <c r="BK208"/>
  <c r="BK200"/>
  <c r="BK189"/>
  <c r="J177"/>
  <c r="BK172"/>
  <c r="J165"/>
  <c r="J161"/>
  <c r="BK157"/>
  <c r="BK143"/>
  <c r="J134"/>
  <c r="J279"/>
  <c r="BK271"/>
  <c r="BK265"/>
  <c r="BK259"/>
  <c r="J255"/>
  <c r="BK245"/>
  <c r="J232"/>
  <c r="BK221"/>
  <c r="BK218"/>
  <c r="BK211"/>
  <c r="J208"/>
  <c r="BK199"/>
  <c r="BK195"/>
  <c r="BK190"/>
  <c r="BK183"/>
  <c r="BK177"/>
  <c r="J167"/>
  <c r="J157"/>
  <c r="J151"/>
  <c r="J145"/>
  <c r="BK266"/>
  <c r="BK252"/>
  <c r="BK240"/>
  <c r="J233"/>
  <c r="BK228"/>
  <c r="BK223"/>
  <c r="BK210"/>
  <c r="BK201"/>
  <c r="BK188"/>
  <c r="BK167"/>
  <c r="J154"/>
  <c r="J140"/>
  <c r="BK135"/>
  <c r="BK279"/>
  <c r="BK276"/>
  <c r="J267"/>
  <c r="BK254"/>
  <c r="J244"/>
  <c r="J241"/>
  <c r="J235"/>
  <c r="J226"/>
  <c r="J221"/>
  <c r="BK209"/>
  <c r="J203"/>
  <c r="J197"/>
  <c r="J188"/>
  <c r="BK185"/>
  <c r="BK178"/>
  <c r="J172"/>
  <c r="BK162"/>
  <c r="J156"/>
  <c r="J149"/>
  <c r="J143"/>
  <c r="J135"/>
  <c i="7" r="BK256"/>
  <c r="J246"/>
  <c r="J232"/>
  <c r="BK184"/>
  <c r="BK169"/>
  <c r="J142"/>
  <c r="J131"/>
  <c r="BK238"/>
  <c r="BK224"/>
  <c r="J199"/>
  <c r="BK154"/>
  <c r="BK142"/>
  <c r="J240"/>
  <c r="J228"/>
  <c r="BK207"/>
  <c r="BK179"/>
  <c r="J146"/>
  <c r="BK240"/>
  <c r="BK232"/>
  <c r="J221"/>
  <c r="J187"/>
  <c r="BK166"/>
  <c r="J153"/>
  <c i="8" r="BK138"/>
  <c r="J126"/>
  <c r="J140"/>
  <c r="BK128"/>
  <c r="BK132"/>
  <c i="9" r="J165"/>
  <c r="BK159"/>
  <c r="BK149"/>
  <c r="BK132"/>
  <c r="J178"/>
  <c r="BK167"/>
  <c r="J157"/>
  <c r="J139"/>
  <c r="J177"/>
  <c r="BK165"/>
  <c r="BK147"/>
  <c r="J132"/>
  <c r="BK156"/>
  <c i="10" r="J198"/>
  <c r="BK186"/>
  <c r="J168"/>
  <c r="BK144"/>
  <c r="J195"/>
  <c r="BK173"/>
  <c r="J161"/>
  <c r="BK149"/>
  <c r="BK191"/>
  <c r="BK172"/>
  <c r="BK141"/>
  <c r="J189"/>
  <c r="J172"/>
  <c r="J141"/>
  <c i="11" r="J178"/>
  <c r="BK146"/>
  <c r="J168"/>
  <c r="J146"/>
  <c r="J137"/>
  <c r="J177"/>
  <c r="J164"/>
  <c r="J142"/>
  <c r="BK158"/>
  <c r="BK134"/>
  <c i="12" r="BK149"/>
  <c r="BK141"/>
  <c r="J144"/>
  <c r="J152"/>
  <c r="J146"/>
  <c r="J132"/>
  <c r="J151"/>
  <c r="J134"/>
  <c i="13" r="BK169"/>
  <c r="J166"/>
  <c r="BK161"/>
  <c r="J153"/>
  <c r="J146"/>
  <c r="J141"/>
  <c r="BK132"/>
  <c r="BK129"/>
  <c r="BK152"/>
  <c r="BK145"/>
  <c r="BK142"/>
  <c r="J137"/>
  <c r="J132"/>
  <c r="J167"/>
  <c r="J161"/>
  <c r="J158"/>
  <c r="BK155"/>
  <c r="BK141"/>
  <c r="BK136"/>
  <c r="BK166"/>
  <c r="BK157"/>
  <c r="BK153"/>
  <c r="BK149"/>
  <c r="J136"/>
  <c i="14" r="J154"/>
  <c r="BK147"/>
  <c r="J142"/>
  <c r="J137"/>
  <c r="J132"/>
  <c r="BK126"/>
  <c r="J151"/>
  <c r="BK145"/>
  <c r="BK132"/>
  <c r="BK127"/>
  <c r="BK150"/>
  <c r="J128"/>
  <c r="J150"/>
  <c r="BK137"/>
  <c r="J126"/>
  <c i="15" r="BK151"/>
  <c r="BK163"/>
  <c r="BK143"/>
  <c r="J161"/>
  <c r="BK131"/>
  <c r="J146"/>
  <c i="16" r="BK152"/>
  <c r="BK135"/>
  <c r="BK124"/>
  <c r="J132"/>
  <c r="J144"/>
  <c r="BK156"/>
  <c r="J139"/>
  <c i="17" r="BK123"/>
  <c i="18" r="BK132"/>
  <c r="J132"/>
  <c r="BK136"/>
  <c r="BK127"/>
  <c i="19" r="BK149"/>
  <c r="BK131"/>
  <c r="BK126"/>
  <c r="J150"/>
  <c r="BK140"/>
  <c r="J135"/>
  <c r="J125"/>
  <c r="J146"/>
  <c r="BK141"/>
  <c r="J132"/>
  <c r="J153"/>
  <c r="J147"/>
  <c r="BK139"/>
  <c r="J127"/>
  <c i="20" r="J149"/>
  <c r="BK135"/>
  <c r="J158"/>
  <c r="J142"/>
  <c r="J132"/>
  <c r="BK153"/>
  <c r="BK144"/>
  <c r="J124"/>
  <c i="21" r="J214"/>
  <c r="J202"/>
  <c r="BK197"/>
  <c r="BK182"/>
  <c r="BK175"/>
  <c r="BK169"/>
  <c r="BK147"/>
  <c r="J209"/>
  <c r="J184"/>
  <c r="J169"/>
  <c r="J154"/>
  <c r="J141"/>
  <c r="BK216"/>
  <c r="J206"/>
  <c r="BK195"/>
  <c r="BK183"/>
  <c r="BK166"/>
  <c r="BK149"/>
  <c r="J131"/>
  <c i="3" r="J780"/>
  <c r="J755"/>
  <c r="J734"/>
  <c r="BK708"/>
  <c r="BK674"/>
  <c r="BK663"/>
  <c r="BK655"/>
  <c r="J649"/>
  <c r="BK541"/>
  <c r="J516"/>
  <c r="J457"/>
  <c r="BK446"/>
  <c r="BK434"/>
  <c r="BK416"/>
  <c r="J406"/>
  <c r="BK394"/>
  <c r="BK369"/>
  <c r="J330"/>
  <c r="J272"/>
  <c r="BK241"/>
  <c r="BK225"/>
  <c r="J207"/>
  <c r="BK184"/>
  <c r="BK151"/>
  <c r="BK755"/>
  <c r="J692"/>
  <c r="BK664"/>
  <c r="J647"/>
  <c r="J626"/>
  <c r="BK545"/>
  <c r="J531"/>
  <c r="J514"/>
  <c r="BK500"/>
  <c r="BK473"/>
  <c r="J446"/>
  <c r="BK396"/>
  <c r="J339"/>
  <c r="J258"/>
  <c r="BK240"/>
  <c r="BK207"/>
  <c r="J188"/>
  <c r="J168"/>
  <c r="BK783"/>
  <c r="BK743"/>
  <c r="J686"/>
  <c r="J670"/>
  <c r="J662"/>
  <c r="BK647"/>
  <c r="J570"/>
  <c r="BK531"/>
  <c r="BK519"/>
  <c r="J508"/>
  <c r="J476"/>
  <c r="J455"/>
  <c r="J430"/>
  <c r="BK413"/>
  <c r="BK392"/>
  <c r="J369"/>
  <c r="J357"/>
  <c r="BK301"/>
  <c r="J278"/>
  <c r="J246"/>
  <c r="J229"/>
  <c r="BK213"/>
  <c r="BK198"/>
  <c r="J187"/>
  <c r="J170"/>
  <c r="J793"/>
  <c r="J741"/>
  <c r="BK704"/>
  <c r="J678"/>
  <c r="BK662"/>
  <c r="BK652"/>
  <c r="J533"/>
  <c r="BK516"/>
  <c r="J506"/>
  <c r="BK476"/>
  <c r="J464"/>
  <c r="J416"/>
  <c r="J383"/>
  <c r="BK357"/>
  <c r="BK287"/>
  <c r="BK272"/>
  <c r="BK264"/>
  <c r="BK244"/>
  <c r="BK191"/>
  <c r="BK187"/>
  <c r="BK168"/>
  <c i="4" r="J384"/>
  <c r="J370"/>
  <c r="J355"/>
  <c r="J328"/>
  <c r="J314"/>
  <c r="J299"/>
  <c r="BK269"/>
  <c r="BK239"/>
  <c r="J207"/>
  <c r="J183"/>
  <c r="J150"/>
  <c r="BK133"/>
  <c r="J358"/>
  <c r="J343"/>
  <c r="J325"/>
  <c r="BK299"/>
  <c r="BK284"/>
  <c r="BK257"/>
  <c r="BK236"/>
  <c r="J204"/>
  <c r="BK171"/>
  <c r="BK165"/>
  <c r="BK378"/>
  <c r="J352"/>
  <c r="BK325"/>
  <c r="BK305"/>
  <c r="J290"/>
  <c r="BK272"/>
  <c r="BK242"/>
  <c r="BK224"/>
  <c r="BK204"/>
  <c r="J192"/>
  <c r="BK174"/>
  <c r="J153"/>
  <c r="BK384"/>
  <c r="J367"/>
  <c r="BK334"/>
  <c r="BK287"/>
  <c r="BK263"/>
  <c r="J245"/>
  <c r="J224"/>
  <c r="J195"/>
  <c r="J168"/>
  <c r="J146"/>
  <c i="5" r="BK165"/>
  <c r="BK139"/>
  <c r="J128"/>
  <c r="BK148"/>
  <c r="J130"/>
  <c r="BK159"/>
  <c r="BK157"/>
  <c r="BK152"/>
  <c r="J126"/>
  <c i="6" r="BK277"/>
  <c r="J272"/>
  <c r="BK264"/>
  <c r="BK253"/>
  <c r="BK249"/>
  <c r="BK238"/>
  <c r="J227"/>
  <c r="J218"/>
  <c r="BK212"/>
  <c r="BK207"/>
  <c r="J194"/>
  <c r="J179"/>
  <c r="J175"/>
  <c r="BK171"/>
  <c r="J164"/>
  <c r="J160"/>
  <c r="J147"/>
  <c r="BK141"/>
  <c r="BK281"/>
  <c r="J274"/>
  <c r="J262"/>
  <c r="J258"/>
  <c r="J253"/>
  <c r="BK246"/>
  <c r="BK233"/>
  <c r="J220"/>
  <c r="J216"/>
  <c r="J209"/>
  <c r="J198"/>
  <c r="BK193"/>
  <c r="J187"/>
  <c r="J182"/>
  <c r="BK175"/>
  <c r="J168"/>
  <c r="BK156"/>
  <c r="J150"/>
  <c r="J141"/>
  <c r="J137"/>
  <c r="J257"/>
  <c r="BK241"/>
  <c r="J234"/>
  <c r="J230"/>
  <c r="J225"/>
  <c r="BK214"/>
  <c r="J202"/>
  <c r="J191"/>
  <c r="BK182"/>
  <c r="BK174"/>
  <c r="BK166"/>
  <c r="BK151"/>
  <c r="BK137"/>
  <c r="BK282"/>
  <c r="J278"/>
  <c r="J270"/>
  <c r="J265"/>
  <c r="BK262"/>
  <c r="J246"/>
  <c r="J238"/>
  <c r="BK227"/>
  <c r="BK224"/>
  <c r="J217"/>
  <c r="J207"/>
  <c r="BK202"/>
  <c r="J196"/>
  <c r="J186"/>
  <c r="BK181"/>
  <c r="BK176"/>
  <c r="J166"/>
  <c r="BK161"/>
  <c r="BK154"/>
  <c r="BK147"/>
  <c r="J142"/>
  <c r="BK134"/>
  <c i="7" r="BK252"/>
  <c r="BK241"/>
  <c r="J227"/>
  <c r="BK176"/>
  <c r="J147"/>
  <c r="J134"/>
  <c r="J241"/>
  <c r="BK225"/>
  <c r="J207"/>
  <c r="J184"/>
  <c r="J143"/>
  <c r="BK246"/>
  <c r="J231"/>
  <c r="BK214"/>
  <c r="BK192"/>
  <c r="J166"/>
  <c r="J262"/>
  <c r="J239"/>
  <c r="J226"/>
  <c r="BK217"/>
  <c r="BK195"/>
  <c r="BK172"/>
  <c r="BK157"/>
  <c r="BK131"/>
  <c i="8" r="J136"/>
  <c r="J144"/>
  <c r="J132"/>
  <c r="BK136"/>
  <c r="BK126"/>
  <c i="9" r="BK163"/>
  <c r="BK154"/>
  <c r="BK145"/>
  <c r="J129"/>
  <c r="BK176"/>
  <c r="BK161"/>
  <c r="J145"/>
  <c r="J182"/>
  <c r="J170"/>
  <c r="J156"/>
  <c r="BK142"/>
  <c r="J127"/>
  <c r="BK152"/>
  <c i="10" r="BK189"/>
  <c r="J181"/>
  <c r="BK158"/>
  <c r="BK200"/>
  <c r="BK175"/>
  <c r="J164"/>
  <c r="BK156"/>
  <c r="J200"/>
  <c r="BK184"/>
  <c r="J170"/>
  <c r="BK146"/>
  <c r="J130"/>
  <c r="J175"/>
  <c r="BK152"/>
  <c r="BK134"/>
  <c i="11" r="J170"/>
  <c r="BK144"/>
  <c r="J167"/>
  <c r="BK148"/>
  <c r="J134"/>
  <c r="J128"/>
  <c r="BK167"/>
  <c r="J158"/>
  <c r="BK178"/>
  <c r="BK155"/>
  <c r="BK142"/>
  <c i="12" r="J138"/>
  <c r="BK134"/>
  <c r="BK151"/>
  <c r="J127"/>
  <c r="BK138"/>
  <c i="13" r="J170"/>
  <c r="BK164"/>
  <c r="BK158"/>
  <c r="J142"/>
  <c r="J139"/>
  <c r="BK131"/>
  <c r="BK168"/>
  <c r="BK146"/>
  <c r="BK140"/>
  <c r="J133"/>
  <c r="BK170"/>
  <c r="J164"/>
  <c r="BK160"/>
  <c r="BK154"/>
  <c r="J140"/>
  <c r="BK133"/>
  <c r="BK165"/>
  <c r="J154"/>
  <c r="BK139"/>
  <c r="J131"/>
  <c i="14" r="BK153"/>
  <c r="J145"/>
  <c r="J141"/>
  <c r="BK136"/>
  <c r="BK129"/>
  <c r="J125"/>
  <c r="J149"/>
  <c r="BK141"/>
  <c r="BK131"/>
  <c r="BK125"/>
  <c r="J130"/>
  <c r="BK151"/>
  <c r="BK139"/>
  <c r="J133"/>
  <c i="15" r="BK155"/>
  <c r="J131"/>
  <c r="J151"/>
  <c r="J127"/>
  <c r="BK141"/>
  <c r="J149"/>
  <c r="J135"/>
  <c i="16" r="J146"/>
  <c r="BK139"/>
  <c r="BK129"/>
  <c r="BK146"/>
  <c r="J152"/>
  <c r="J160"/>
  <c r="J142"/>
  <c i="17" r="BK121"/>
  <c i="18" r="J136"/>
  <c r="J124"/>
  <c r="J129"/>
  <c r="BK124"/>
  <c i="19" r="J154"/>
  <c r="J128"/>
  <c r="BK153"/>
  <c r="BK144"/>
  <c r="J139"/>
  <c r="BK132"/>
  <c r="BK123"/>
  <c r="BK151"/>
  <c r="J144"/>
  <c r="J140"/>
  <c r="BK130"/>
  <c r="BK150"/>
  <c r="J142"/>
  <c r="BK133"/>
  <c i="20" r="BK158"/>
  <c r="J144"/>
  <c r="J129"/>
  <c r="J146"/>
  <c r="J135"/>
  <c r="BK154"/>
  <c r="BK149"/>
  <c r="BK132"/>
  <c i="21" r="BK200"/>
  <c r="J195"/>
  <c r="BK178"/>
  <c r="BK174"/>
  <c r="BK163"/>
  <c r="BK141"/>
  <c r="BK223"/>
  <c r="J204"/>
  <c r="J178"/>
  <c r="BK170"/>
  <c r="J161"/>
  <c r="J144"/>
  <c r="J223"/>
  <c r="BK211"/>
  <c r="J200"/>
  <c r="J191"/>
  <c r="J182"/>
  <c r="BK172"/>
  <c r="BK151"/>
  <c r="J149"/>
  <c i="2" r="BK126"/>
  <c r="J122"/>
  <c i="3" r="J783"/>
  <c r="BK765"/>
  <c r="J745"/>
  <c r="J710"/>
  <c r="BK692"/>
  <c r="BK672"/>
  <c r="BK659"/>
  <c r="J654"/>
  <c r="BK626"/>
  <c r="BK538"/>
  <c r="BK472"/>
  <c r="J450"/>
  <c r="BK441"/>
  <c r="BK422"/>
  <c r="BK410"/>
  <c r="J401"/>
  <c r="BK387"/>
  <c r="BK364"/>
  <c r="J301"/>
  <c r="BK246"/>
  <c r="BK229"/>
  <c r="J210"/>
  <c r="BK201"/>
  <c r="BK174"/>
  <c r="BK145"/>
  <c r="BK745"/>
  <c r="BK710"/>
  <c r="J672"/>
  <c r="BK658"/>
  <c r="BK634"/>
  <c r="BK570"/>
  <c r="J538"/>
  <c r="J517"/>
  <c r="BK506"/>
  <c r="J498"/>
  <c r="BK464"/>
  <c r="BK430"/>
  <c r="J392"/>
  <c r="BK278"/>
  <c r="J248"/>
  <c r="J225"/>
  <c r="BK205"/>
  <c r="J185"/>
  <c r="J165"/>
  <c r="BK785"/>
  <c r="BK715"/>
  <c r="BK678"/>
  <c r="J664"/>
  <c r="J657"/>
  <c r="J641"/>
  <c r="J595"/>
  <c r="J540"/>
  <c r="J521"/>
  <c r="J510"/>
  <c r="J493"/>
  <c r="BK466"/>
  <c r="J441"/>
  <c r="BK428"/>
  <c r="J410"/>
  <c r="BK401"/>
  <c r="BK383"/>
  <c r="J364"/>
  <c r="J287"/>
  <c r="J268"/>
  <c r="J241"/>
  <c r="BK226"/>
  <c r="BK210"/>
  <c r="BK193"/>
  <c r="J174"/>
  <c r="J807"/>
  <c r="J785"/>
  <c r="J708"/>
  <c r="J682"/>
  <c r="BK668"/>
  <c r="BK654"/>
  <c r="J634"/>
  <c r="BK514"/>
  <c r="J500"/>
  <c r="J473"/>
  <c r="BK468"/>
  <c r="J438"/>
  <c r="BK406"/>
  <c r="J377"/>
  <c r="BK339"/>
  <c r="BK285"/>
  <c r="J270"/>
  <c r="J264"/>
  <c r="J209"/>
  <c r="BK189"/>
  <c r="BK172"/>
  <c r="J145"/>
  <c i="4" r="J373"/>
  <c r="BK358"/>
  <c r="J331"/>
  <c r="BK320"/>
  <c r="J302"/>
  <c r="J278"/>
  <c r="BK260"/>
  <c r="J248"/>
  <c r="J213"/>
  <c r="BK198"/>
  <c r="BK177"/>
  <c r="J171"/>
  <c r="BK144"/>
  <c r="BK373"/>
  <c r="BK355"/>
  <c r="BK340"/>
  <c r="BK314"/>
  <c r="BK290"/>
  <c r="J263"/>
  <c r="J239"/>
  <c r="J210"/>
  <c r="BK168"/>
  <c r="J139"/>
  <c r="BK367"/>
  <c r="J334"/>
  <c r="BK328"/>
  <c r="J308"/>
  <c r="BK293"/>
  <c r="J275"/>
  <c r="BK245"/>
  <c r="BK230"/>
  <c r="J216"/>
  <c r="BK195"/>
  <c r="BK180"/>
  <c r="BK145"/>
  <c r="BK386"/>
  <c r="BK375"/>
  <c r="J337"/>
  <c r="J293"/>
  <c r="BK266"/>
  <c r="BK248"/>
  <c r="BK227"/>
  <c r="J201"/>
  <c r="J162"/>
  <c r="BK139"/>
  <c i="5" r="J163"/>
  <c r="BK155"/>
  <c r="J141"/>
  <c r="BK132"/>
  <c r="BK163"/>
  <c r="J146"/>
  <c r="BK128"/>
  <c r="BK141"/>
  <c r="J132"/>
  <c r="J150"/>
  <c i="6" r="BK284"/>
  <c r="BK278"/>
  <c r="J271"/>
  <c r="J260"/>
  <c r="BK255"/>
  <c r="BK250"/>
  <c r="J242"/>
  <c r="J231"/>
  <c r="J222"/>
  <c r="BK215"/>
  <c r="J211"/>
  <c r="J195"/>
  <c r="J180"/>
  <c r="J174"/>
  <c r="BK170"/>
  <c r="J163"/>
  <c r="BK159"/>
  <c r="BK149"/>
  <c r="J284"/>
  <c r="J276"/>
  <c r="BK269"/>
  <c r="J261"/>
  <c r="BK257"/>
  <c r="J251"/>
  <c r="BK237"/>
  <c r="BK230"/>
  <c r="BK217"/>
  <c r="J210"/>
  <c r="J200"/>
  <c r="BK196"/>
  <c r="BK192"/>
  <c r="BK186"/>
  <c r="J181"/>
  <c r="J176"/>
  <c r="J158"/>
  <c r="BK153"/>
  <c r="BK144"/>
  <c r="BK139"/>
  <c r="BK261"/>
  <c r="BK243"/>
  <c r="BK235"/>
  <c r="BK232"/>
  <c r="BK226"/>
  <c r="BK213"/>
  <c r="J199"/>
  <c r="J184"/>
  <c r="J170"/>
  <c r="J159"/>
  <c r="J148"/>
  <c r="BK133"/>
  <c r="BK272"/>
  <c r="J266"/>
  <c r="BK263"/>
  <c r="J249"/>
  <c r="J243"/>
  <c r="J240"/>
  <c r="J228"/>
  <c r="J223"/>
  <c r="J212"/>
  <c r="J206"/>
  <c r="J201"/>
  <c r="BK191"/>
  <c r="BK187"/>
  <c r="BK179"/>
  <c r="BK168"/>
  <c r="BK160"/>
  <c r="J152"/>
  <c r="J146"/>
  <c r="J144"/>
  <c r="BK136"/>
  <c i="7" r="BK259"/>
  <c r="J242"/>
  <c r="BK231"/>
  <c r="J179"/>
  <c r="J157"/>
  <c r="BK139"/>
  <c r="J256"/>
  <c r="BK228"/>
  <c r="J214"/>
  <c r="J192"/>
  <c r="BK146"/>
  <c r="BK262"/>
  <c r="J238"/>
  <c r="J217"/>
  <c r="BK199"/>
  <c r="BK161"/>
  <c r="J249"/>
  <c r="J235"/>
  <c r="J224"/>
  <c r="J202"/>
  <c r="J169"/>
  <c r="J154"/>
  <c i="8" r="J142"/>
  <c r="J134"/>
  <c r="BK134"/>
  <c r="BK142"/>
  <c r="BK130"/>
  <c i="9" r="J174"/>
  <c r="BK157"/>
  <c r="J147"/>
  <c r="J135"/>
  <c r="BK182"/>
  <c r="BK174"/>
  <c r="J159"/>
  <c r="J154"/>
  <c r="BK135"/>
  <c r="J176"/>
  <c r="J163"/>
  <c r="BK129"/>
  <c r="BK127"/>
  <c i="10" r="J191"/>
  <c r="BK179"/>
  <c r="BK157"/>
  <c r="J186"/>
  <c r="BK170"/>
  <c r="J158"/>
  <c r="J152"/>
  <c r="BK195"/>
  <c r="J177"/>
  <c r="J149"/>
  <c r="J138"/>
  <c r="BK177"/>
  <c r="J156"/>
  <c r="BK138"/>
  <c i="11" r="BK172"/>
  <c r="J155"/>
  <c r="BK175"/>
  <c r="BK164"/>
  <c r="BK140"/>
  <c r="BK168"/>
  <c r="BK150"/>
  <c r="J175"/>
  <c r="J148"/>
  <c r="BK137"/>
  <c i="12" r="J149"/>
  <c r="BK142"/>
  <c r="BK144"/>
  <c r="J142"/>
  <c r="J141"/>
  <c r="BK152"/>
  <c r="BK132"/>
  <c i="13" r="J168"/>
  <c r="J165"/>
  <c r="J160"/>
  <c r="J149"/>
  <c r="BK134"/>
  <c r="J169"/>
  <c r="BK150"/>
  <c r="J144"/>
  <c r="J135"/>
  <c r="BK128"/>
  <c r="BK162"/>
  <c r="J157"/>
  <c r="J145"/>
  <c r="BK135"/>
  <c r="J129"/>
  <c r="J162"/>
  <c r="J152"/>
  <c r="BK144"/>
  <c r="J134"/>
  <c i="14" r="BK152"/>
  <c r="BK144"/>
  <c r="BK140"/>
  <c r="J135"/>
  <c r="BK128"/>
  <c r="J123"/>
  <c r="J147"/>
  <c r="BK142"/>
  <c r="J136"/>
  <c r="J129"/>
  <c r="BK123"/>
  <c r="BK154"/>
  <c r="J143"/>
  <c r="BK135"/>
  <c i="15" r="J158"/>
  <c r="BK135"/>
  <c r="J155"/>
  <c r="J138"/>
  <c r="BK158"/>
  <c r="BK127"/>
  <c r="BK138"/>
  <c i="16" r="J149"/>
  <c r="J137"/>
  <c r="J126"/>
  <c r="BK149"/>
  <c r="J156"/>
  <c r="BK137"/>
  <c r="J154"/>
  <c r="J135"/>
  <c i="17" r="J123"/>
  <c i="18" r="BK134"/>
  <c r="J134"/>
  <c r="J125"/>
  <c r="J131"/>
  <c i="19" r="J152"/>
  <c r="BK142"/>
  <c r="BK127"/>
  <c r="J151"/>
  <c r="J141"/>
  <c r="J137"/>
  <c r="J130"/>
  <c r="BK154"/>
  <c r="J145"/>
  <c r="BK137"/>
  <c r="J131"/>
  <c r="J149"/>
  <c r="J136"/>
  <c r="BK128"/>
  <c i="20" r="J154"/>
  <c r="J139"/>
  <c r="BK124"/>
  <c r="J152"/>
  <c r="BK137"/>
  <c r="BK126"/>
  <c r="BK152"/>
  <c r="BK142"/>
  <c i="21" r="J216"/>
  <c r="J199"/>
  <c r="BK191"/>
  <c r="J180"/>
  <c r="J170"/>
  <c r="BK144"/>
  <c r="BK133"/>
  <c r="J211"/>
  <c r="J188"/>
  <c r="J174"/>
  <c r="J163"/>
  <c r="J151"/>
  <c r="BK220"/>
  <c r="BK209"/>
  <c r="BK199"/>
  <c r="BK188"/>
  <c r="BK180"/>
  <c r="BK161"/>
  <c r="J133"/>
  <c r="J136"/>
  <c i="2" r="BK124"/>
  <c r="BK122"/>
  <c i="3" r="J781"/>
  <c r="J777"/>
  <c r="J750"/>
  <c r="J715"/>
  <c r="BK702"/>
  <c r="BK680"/>
  <c r="BK670"/>
  <c r="J658"/>
  <c r="BK651"/>
  <c r="BK543"/>
  <c r="BK533"/>
  <c r="J468"/>
  <c r="BK448"/>
  <c r="BK438"/>
  <c r="J419"/>
  <c r="J409"/>
  <c r="BK400"/>
  <c r="BK377"/>
  <c r="J362"/>
  <c r="J289"/>
  <c r="BK243"/>
  <c r="J226"/>
  <c r="BK209"/>
  <c r="J200"/>
  <c r="BK162"/>
  <c r="BK780"/>
  <c r="J739"/>
  <c r="J676"/>
  <c r="J659"/>
  <c r="BK641"/>
  <c r="BK595"/>
  <c r="BK540"/>
  <c r="J527"/>
  <c r="BK515"/>
  <c r="BK483"/>
  <c r="J472"/>
  <c r="J400"/>
  <c r="J390"/>
  <c r="BK282"/>
  <c r="BK251"/>
  <c r="J238"/>
  <c r="J201"/>
  <c r="J179"/>
  <c r="J151"/>
  <c r="BK750"/>
  <c r="BK706"/>
  <c r="BK676"/>
  <c r="J663"/>
  <c r="J656"/>
  <c r="BK622"/>
  <c r="J541"/>
  <c r="J524"/>
  <c r="BK512"/>
  <c r="BK498"/>
  <c r="J470"/>
  <c r="J443"/>
  <c r="BK426"/>
  <c r="BK409"/>
  <c r="BK385"/>
  <c r="BK362"/>
  <c r="BK330"/>
  <c r="BK270"/>
  <c r="J244"/>
  <c r="J223"/>
  <c r="J196"/>
  <c r="J189"/>
  <c r="J172"/>
  <c r="BK793"/>
  <c r="BK781"/>
  <c r="J706"/>
  <c r="J680"/>
  <c r="J666"/>
  <c r="J655"/>
  <c r="BK524"/>
  <c r="BK510"/>
  <c r="BK493"/>
  <c r="BK470"/>
  <c r="J448"/>
  <c r="BK419"/>
  <c r="BK390"/>
  <c r="BK375"/>
  <c r="J332"/>
  <c r="J282"/>
  <c r="BK265"/>
  <c r="BK258"/>
  <c r="J198"/>
  <c r="BK185"/>
  <c r="J162"/>
  <c i="4" r="J381"/>
  <c r="BK361"/>
  <c r="BK352"/>
  <c r="BK317"/>
  <c r="J300"/>
  <c r="BK275"/>
  <c r="J251"/>
  <c r="BK216"/>
  <c r="BK201"/>
  <c r="BK189"/>
  <c r="BK162"/>
  <c r="BK136"/>
  <c r="BK364"/>
  <c r="BK346"/>
  <c r="J317"/>
  <c r="J305"/>
  <c r="BK281"/>
  <c r="J254"/>
  <c r="BK233"/>
  <c r="J186"/>
  <c r="BK146"/>
  <c r="BK370"/>
  <c r="J340"/>
  <c r="BK322"/>
  <c r="BK296"/>
  <c r="J281"/>
  <c r="J269"/>
  <c r="BK251"/>
  <c r="J227"/>
  <c r="BK207"/>
  <c r="BK186"/>
  <c r="J165"/>
  <c r="BK389"/>
  <c r="J378"/>
  <c r="J346"/>
  <c r="BK302"/>
  <c r="J272"/>
  <c r="J257"/>
  <c r="J233"/>
  <c r="BK222"/>
  <c r="J189"/>
  <c r="BK153"/>
  <c r="J144"/>
  <c i="5" r="J161"/>
  <c r="BK146"/>
  <c r="J137"/>
  <c r="J165"/>
  <c r="BK150"/>
  <c r="BK135"/>
  <c r="BK161"/>
  <c r="J135"/>
  <c r="J148"/>
  <c i="6" r="J282"/>
  <c r="J273"/>
  <c r="J268"/>
  <c r="J259"/>
  <c r="J252"/>
  <c r="J247"/>
  <c r="J237"/>
  <c r="BK229"/>
  <c r="J219"/>
  <c r="J214"/>
  <c r="BK206"/>
  <c r="J192"/>
  <c r="J178"/>
  <c r="BK173"/>
  <c r="BK169"/>
  <c r="J162"/>
  <c r="BK158"/>
  <c r="BK142"/>
  <c r="BK280"/>
  <c r="BK273"/>
  <c r="BK268"/>
  <c r="BK260"/>
  <c r="J254"/>
  <c r="BK247"/>
  <c r="BK234"/>
  <c r="BK222"/>
  <c r="BK219"/>
  <c r="J213"/>
  <c r="BK204"/>
  <c r="BK197"/>
  <c r="BK194"/>
  <c r="J189"/>
  <c r="J185"/>
  <c r="BK180"/>
  <c r="J169"/>
  <c r="BK164"/>
  <c r="BK152"/>
  <c r="BK146"/>
  <c r="BK140"/>
  <c r="J263"/>
  <c r="J245"/>
  <c r="J236"/>
  <c r="BK231"/>
  <c r="J224"/>
  <c r="BK203"/>
  <c r="J193"/>
  <c r="J183"/>
  <c r="J171"/>
  <c r="BK165"/>
  <c r="BK150"/>
  <c r="J136"/>
  <c r="J281"/>
  <c r="J277"/>
  <c r="J269"/>
  <c r="J264"/>
  <c r="J250"/>
  <c r="BK242"/>
  <c r="J229"/>
  <c r="BK225"/>
  <c r="J215"/>
  <c r="J204"/>
  <c r="BK198"/>
  <c r="J190"/>
  <c r="BK184"/>
  <c r="J173"/>
  <c r="BK163"/>
  <c r="J153"/>
  <c r="BK148"/>
  <c r="BK145"/>
  <c r="J139"/>
  <c r="J133"/>
  <c i="7" r="BK249"/>
  <c r="BK235"/>
  <c r="BK202"/>
  <c r="J172"/>
  <c r="BK143"/>
  <c r="J259"/>
  <c r="J252"/>
  <c r="BK227"/>
  <c r="BK221"/>
  <c r="J195"/>
  <c r="BK153"/>
  <c r="J139"/>
  <c r="BK239"/>
  <c r="BK226"/>
  <c r="BK210"/>
  <c r="BK187"/>
  <c r="BK147"/>
  <c r="BK242"/>
  <c r="J225"/>
  <c r="J210"/>
  <c r="J176"/>
  <c r="J161"/>
  <c r="BK134"/>
  <c i="8" r="BK140"/>
  <c r="J130"/>
  <c r="BK144"/>
  <c r="J138"/>
  <c r="J128"/>
  <c i="9" r="BK170"/>
  <c r="J161"/>
  <c r="J152"/>
  <c r="J142"/>
  <c r="BK178"/>
  <c r="J167"/>
  <c r="J149"/>
  <c r="BK139"/>
  <c r="BK177"/>
  <c i="10" r="J184"/>
  <c r="BK164"/>
  <c r="BK130"/>
  <c r="BK181"/>
  <c r="BK168"/>
  <c r="J157"/>
  <c r="J134"/>
  <c r="J179"/>
  <c r="BK161"/>
  <c r="J144"/>
  <c r="BK198"/>
  <c r="J173"/>
  <c r="J146"/>
  <c i="11" r="BK177"/>
  <c r="BK160"/>
  <c r="J140"/>
  <c r="J150"/>
  <c r="J132"/>
  <c r="BK170"/>
  <c r="J160"/>
  <c r="BK128"/>
  <c r="J172"/>
  <c r="J144"/>
  <c r="BK132"/>
  <c i="12" r="BK127"/>
  <c r="BK146"/>
  <c i="13" r="BK167"/>
  <c r="J155"/>
  <c r="J150"/>
  <c r="BK137"/>
  <c r="J128"/>
  <c i="14" r="BK149"/>
  <c r="BK143"/>
  <c r="J139"/>
  <c r="BK133"/>
  <c r="J127"/>
  <c r="J152"/>
  <c r="BK146"/>
  <c r="J140"/>
  <c r="BK130"/>
  <c r="J146"/>
  <c r="J153"/>
  <c r="J144"/>
  <c r="J131"/>
  <c i="15" r="J141"/>
  <c r="BK161"/>
  <c r="BK146"/>
  <c r="J163"/>
  <c r="BK149"/>
  <c r="J143"/>
  <c i="16" r="BK154"/>
  <c r="BK142"/>
  <c r="BK132"/>
  <c r="BK160"/>
  <c r="J124"/>
  <c r="BK126"/>
  <c r="BK144"/>
  <c r="J129"/>
  <c i="17" r="J121"/>
  <c i="18" r="BK129"/>
  <c r="BK131"/>
  <c r="J127"/>
  <c r="BK125"/>
  <c i="19" r="BK146"/>
  <c r="J129"/>
  <c r="BK125"/>
  <c r="BK147"/>
  <c r="BK143"/>
  <c r="BK136"/>
  <c r="BK129"/>
  <c r="BK152"/>
  <c r="J143"/>
  <c r="J133"/>
  <c r="J126"/>
  <c r="BK145"/>
  <c r="BK135"/>
  <c r="J123"/>
  <c i="20" r="J137"/>
  <c r="J153"/>
  <c r="BK139"/>
  <c r="BK129"/>
  <c r="BK146"/>
  <c r="J126"/>
  <c i="21" r="BK225"/>
  <c r="BK206"/>
  <c r="J183"/>
  <c r="BK176"/>
  <c r="J172"/>
  <c r="BK154"/>
  <c r="BK136"/>
  <c r="J220"/>
  <c r="BK202"/>
  <c r="J175"/>
  <c r="J166"/>
  <c r="BK159"/>
  <c r="J225"/>
  <c r="BK214"/>
  <c r="BK204"/>
  <c r="J197"/>
  <c r="BK184"/>
  <c r="J176"/>
  <c r="J159"/>
  <c r="J147"/>
  <c r="BK131"/>
  <c i="2" l="1" r="P120"/>
  <c r="P119"/>
  <c i="1" r="AU95"/>
  <c i="3" r="R144"/>
  <c r="P195"/>
  <c r="R228"/>
  <c r="BK250"/>
  <c r="J250"/>
  <c r="J103"/>
  <c r="P267"/>
  <c r="BK284"/>
  <c r="J284"/>
  <c r="J105"/>
  <c r="P386"/>
  <c r="BK415"/>
  <c r="J415"/>
  <c r="J109"/>
  <c r="T442"/>
  <c r="T469"/>
  <c r="T475"/>
  <c r="T520"/>
  <c r="BK544"/>
  <c r="J544"/>
  <c r="J114"/>
  <c r="T681"/>
  <c r="BK707"/>
  <c r="J707"/>
  <c r="J116"/>
  <c r="R742"/>
  <c r="R782"/>
  <c i="4" r="R132"/>
  <c r="R131"/>
  <c r="T161"/>
  <c r="R223"/>
  <c r="R301"/>
  <c r="P321"/>
  <c r="R374"/>
  <c r="R385"/>
  <c i="5" r="P125"/>
  <c r="P134"/>
  <c r="P143"/>
  <c r="R154"/>
  <c i="6" r="P132"/>
  <c r="P138"/>
  <c r="R155"/>
  <c r="T205"/>
  <c r="T239"/>
  <c r="BK248"/>
  <c r="J248"/>
  <c r="J105"/>
  <c r="BK256"/>
  <c r="J256"/>
  <c r="J106"/>
  <c r="BK275"/>
  <c r="J275"/>
  <c r="J107"/>
  <c i="7" r="R130"/>
  <c r="P183"/>
  <c r="BK198"/>
  <c r="J198"/>
  <c r="J103"/>
  <c r="T258"/>
  <c r="T257"/>
  <c i="8" r="P125"/>
  <c r="T137"/>
  <c i="9" r="P126"/>
  <c r="P151"/>
  <c r="R155"/>
  <c r="R160"/>
  <c r="BK175"/>
  <c r="J175"/>
  <c r="J103"/>
  <c i="10" r="R129"/>
  <c r="R128"/>
  <c r="R155"/>
  <c r="T163"/>
  <c r="R169"/>
  <c r="R176"/>
  <c r="P190"/>
  <c i="11" r="BK127"/>
  <c r="J127"/>
  <c r="J98"/>
  <c r="BK157"/>
  <c r="J157"/>
  <c r="J100"/>
  <c r="T166"/>
  <c r="R174"/>
  <c r="R173"/>
  <c i="12" r="BK131"/>
  <c r="J131"/>
  <c r="J99"/>
  <c r="BK140"/>
  <c r="J140"/>
  <c r="J101"/>
  <c r="BK148"/>
  <c r="BK147"/>
  <c i="13" r="T127"/>
  <c r="R130"/>
  <c r="R138"/>
  <c r="T143"/>
  <c r="BK151"/>
  <c r="J151"/>
  <c r="J103"/>
  <c r="T151"/>
  <c r="T156"/>
  <c r="T159"/>
  <c r="T163"/>
  <c i="14" r="R124"/>
  <c r="R121"/>
  <c r="R134"/>
  <c r="R138"/>
  <c r="BK148"/>
  <c r="J148"/>
  <c r="J101"/>
  <c i="15" r="BK126"/>
  <c r="J126"/>
  <c r="J98"/>
  <c r="R148"/>
  <c r="P160"/>
  <c r="P159"/>
  <c i="16" r="R123"/>
  <c r="P141"/>
  <c r="R151"/>
  <c i="17" r="BK120"/>
  <c r="J120"/>
  <c r="J98"/>
  <c i="18" r="BK123"/>
  <c r="J123"/>
  <c r="J98"/>
  <c r="P130"/>
  <c i="19" r="R124"/>
  <c r="R121"/>
  <c r="T134"/>
  <c r="R138"/>
  <c r="R148"/>
  <c i="20" r="BK123"/>
  <c r="J123"/>
  <c r="J98"/>
  <c r="P141"/>
  <c r="BK151"/>
  <c r="J151"/>
  <c r="J100"/>
  <c i="21" r="BK168"/>
  <c r="J168"/>
  <c r="J101"/>
  <c r="BK181"/>
  <c r="J181"/>
  <c r="J102"/>
  <c r="R190"/>
  <c r="R196"/>
  <c r="BK215"/>
  <c r="J215"/>
  <c r="J108"/>
  <c i="2" r="BK121"/>
  <c r="J121"/>
  <c r="J98"/>
  <c r="T121"/>
  <c r="T120"/>
  <c r="T119"/>
  <c i="3" r="P144"/>
  <c r="R195"/>
  <c r="BK228"/>
  <c r="J228"/>
  <c r="J102"/>
  <c r="T250"/>
  <c r="T267"/>
  <c r="T284"/>
  <c r="R386"/>
  <c r="P415"/>
  <c r="BK442"/>
  <c r="J442"/>
  <c r="J110"/>
  <c r="BK469"/>
  <c r="J469"/>
  <c r="J111"/>
  <c r="BK475"/>
  <c r="J475"/>
  <c r="J112"/>
  <c r="BK520"/>
  <c r="J520"/>
  <c r="J113"/>
  <c r="R544"/>
  <c r="P681"/>
  <c r="P707"/>
  <c r="BK742"/>
  <c r="J742"/>
  <c r="J117"/>
  <c r="BK782"/>
  <c r="J782"/>
  <c r="J118"/>
  <c i="4" r="P132"/>
  <c r="P131"/>
  <c r="P161"/>
  <c r="T223"/>
  <c r="BK301"/>
  <c r="J301"/>
  <c r="J105"/>
  <c r="R321"/>
  <c r="BK374"/>
  <c r="J374"/>
  <c r="J107"/>
  <c r="P385"/>
  <c i="5" r="R125"/>
  <c r="BK134"/>
  <c r="J134"/>
  <c r="J100"/>
  <c r="R143"/>
  <c r="T154"/>
  <c i="6" r="BK132"/>
  <c r="J132"/>
  <c r="J100"/>
  <c r="BK138"/>
  <c r="J138"/>
  <c r="J101"/>
  <c r="T155"/>
  <c r="BK205"/>
  <c r="J205"/>
  <c r="J103"/>
  <c r="BK239"/>
  <c r="J239"/>
  <c r="J104"/>
  <c r="P248"/>
  <c r="P256"/>
  <c r="T275"/>
  <c i="7" r="T130"/>
  <c r="T183"/>
  <c r="R198"/>
  <c r="P258"/>
  <c r="P257"/>
  <c i="8" r="R125"/>
  <c r="BK137"/>
  <c r="J137"/>
  <c r="J101"/>
  <c i="9" r="T126"/>
  <c r="T151"/>
  <c r="T155"/>
  <c r="BK160"/>
  <c r="J160"/>
  <c r="J101"/>
  <c r="T175"/>
  <c i="10" r="T129"/>
  <c r="T128"/>
  <c r="T155"/>
  <c r="P163"/>
  <c r="BK169"/>
  <c r="J169"/>
  <c r="J105"/>
  <c r="P176"/>
  <c r="R190"/>
  <c i="11" r="T127"/>
  <c r="T126"/>
  <c r="T157"/>
  <c r="R166"/>
  <c r="BK174"/>
  <c r="J174"/>
  <c r="J105"/>
  <c i="12" r="T131"/>
  <c r="T125"/>
  <c r="T124"/>
  <c r="P140"/>
  <c r="P148"/>
  <c r="P147"/>
  <c i="13" r="P127"/>
  <c r="P130"/>
  <c r="BK138"/>
  <c r="J138"/>
  <c r="J99"/>
  <c r="BK143"/>
  <c r="J143"/>
  <c r="J100"/>
  <c r="R148"/>
  <c r="P151"/>
  <c r="P156"/>
  <c r="R159"/>
  <c r="R163"/>
  <c i="14" r="P124"/>
  <c r="P121"/>
  <c i="1" r="AU108"/>
  <c i="14" r="BK134"/>
  <c r="J134"/>
  <c r="J99"/>
  <c r="BK138"/>
  <c r="J138"/>
  <c r="J100"/>
  <c r="R148"/>
  <c i="15" r="P126"/>
  <c r="BK148"/>
  <c r="J148"/>
  <c r="J100"/>
  <c r="T160"/>
  <c r="T159"/>
  <c i="16" r="BK123"/>
  <c r="J123"/>
  <c r="J98"/>
  <c r="BK141"/>
  <c r="J141"/>
  <c r="J99"/>
  <c r="BK151"/>
  <c r="J151"/>
  <c r="J100"/>
  <c i="17" r="R120"/>
  <c r="R119"/>
  <c r="R118"/>
  <c i="18" r="T123"/>
  <c r="T122"/>
  <c r="T121"/>
  <c r="T130"/>
  <c i="19" r="BK124"/>
  <c r="J124"/>
  <c r="J98"/>
  <c r="P134"/>
  <c r="P138"/>
  <c r="P148"/>
  <c i="20" r="P123"/>
  <c r="P122"/>
  <c r="P121"/>
  <c i="1" r="AU114"/>
  <c i="20" r="R141"/>
  <c r="P151"/>
  <c i="21" r="P130"/>
  <c r="T130"/>
  <c r="R158"/>
  <c r="P168"/>
  <c r="P181"/>
  <c r="BK190"/>
  <c r="J190"/>
  <c r="J105"/>
  <c r="T190"/>
  <c r="T196"/>
  <c r="R215"/>
  <c i="2" r="R121"/>
  <c r="R120"/>
  <c r="R119"/>
  <c i="3" r="BK144"/>
  <c r="J144"/>
  <c r="J100"/>
  <c r="BK195"/>
  <c r="J195"/>
  <c r="J101"/>
  <c r="P228"/>
  <c r="P250"/>
  <c r="R267"/>
  <c r="R284"/>
  <c r="BK386"/>
  <c r="J386"/>
  <c r="J106"/>
  <c r="T415"/>
  <c r="R442"/>
  <c r="R469"/>
  <c r="R475"/>
  <c r="R520"/>
  <c r="T544"/>
  <c r="R681"/>
  <c r="T707"/>
  <c r="P742"/>
  <c r="P782"/>
  <c i="4" r="T132"/>
  <c r="T131"/>
  <c r="R161"/>
  <c r="R160"/>
  <c r="P223"/>
  <c r="P301"/>
  <c r="T321"/>
  <c r="T374"/>
  <c r="BK385"/>
  <c r="J385"/>
  <c r="J108"/>
  <c i="5" r="T125"/>
  <c r="T134"/>
  <c r="T143"/>
  <c r="BK154"/>
  <c r="J154"/>
  <c r="J102"/>
  <c i="6" r="R132"/>
  <c r="R138"/>
  <c r="P155"/>
  <c r="P205"/>
  <c r="P239"/>
  <c r="T248"/>
  <c r="R256"/>
  <c r="P275"/>
  <c i="7" r="BK130"/>
  <c r="J130"/>
  <c r="J100"/>
  <c r="BK183"/>
  <c r="J183"/>
  <c r="J102"/>
  <c r="T198"/>
  <c r="R258"/>
  <c r="R257"/>
  <c i="8" r="T125"/>
  <c r="T124"/>
  <c r="T123"/>
  <c r="R137"/>
  <c i="9" r="R126"/>
  <c r="BK151"/>
  <c r="J151"/>
  <c r="J99"/>
  <c r="BK155"/>
  <c r="J155"/>
  <c r="J100"/>
  <c r="P160"/>
  <c r="R175"/>
  <c i="10" r="BK129"/>
  <c r="J129"/>
  <c r="J98"/>
  <c r="BK155"/>
  <c r="J155"/>
  <c r="J101"/>
  <c r="BK163"/>
  <c r="J163"/>
  <c r="J104"/>
  <c r="P169"/>
  <c r="T176"/>
  <c r="T190"/>
  <c i="11" r="R127"/>
  <c r="R126"/>
  <c r="R125"/>
  <c r="R157"/>
  <c r="BK166"/>
  <c r="J166"/>
  <c r="J102"/>
  <c r="P174"/>
  <c r="P173"/>
  <c i="12" r="R131"/>
  <c r="R125"/>
  <c r="R124"/>
  <c r="R140"/>
  <c r="R148"/>
  <c r="R147"/>
  <c i="13" r="R127"/>
  <c r="T130"/>
  <c r="T138"/>
  <c r="R143"/>
  <c r="BK148"/>
  <c r="J148"/>
  <c r="J102"/>
  <c r="T148"/>
  <c r="T147"/>
  <c r="BK156"/>
  <c r="J156"/>
  <c r="J104"/>
  <c r="BK159"/>
  <c r="J159"/>
  <c r="J105"/>
  <c r="P163"/>
  <c i="14" r="T124"/>
  <c r="T121"/>
  <c r="T134"/>
  <c r="T138"/>
  <c r="T148"/>
  <c i="15" r="T126"/>
  <c r="P148"/>
  <c r="R160"/>
  <c r="R159"/>
  <c i="16" r="P123"/>
  <c r="T141"/>
  <c r="T151"/>
  <c i="17" r="T120"/>
  <c r="T119"/>
  <c r="T118"/>
  <c i="18" r="R123"/>
  <c r="BK130"/>
  <c r="J130"/>
  <c r="J100"/>
  <c i="19" r="T124"/>
  <c r="T121"/>
  <c r="R134"/>
  <c r="T138"/>
  <c r="T148"/>
  <c i="20" r="R123"/>
  <c r="BK141"/>
  <c r="J141"/>
  <c r="J99"/>
  <c r="T151"/>
  <c i="21" r="BK130"/>
  <c r="J130"/>
  <c r="J98"/>
  <c r="P158"/>
  <c r="T158"/>
  <c r="T168"/>
  <c r="R181"/>
  <c r="BK196"/>
  <c r="J196"/>
  <c r="J106"/>
  <c r="BK203"/>
  <c r="J203"/>
  <c r="J107"/>
  <c r="R203"/>
  <c r="T215"/>
  <c i="3" r="T144"/>
  <c r="T195"/>
  <c r="T228"/>
  <c r="R250"/>
  <c r="BK267"/>
  <c r="J267"/>
  <c r="J104"/>
  <c r="P284"/>
  <c r="T386"/>
  <c r="R415"/>
  <c r="P442"/>
  <c r="P469"/>
  <c r="P475"/>
  <c r="P520"/>
  <c r="P544"/>
  <c r="BK681"/>
  <c r="J681"/>
  <c r="J115"/>
  <c r="R707"/>
  <c r="T742"/>
  <c r="T782"/>
  <c i="4" r="BK132"/>
  <c r="BK161"/>
  <c r="J161"/>
  <c r="J103"/>
  <c r="BK223"/>
  <c r="J223"/>
  <c r="J104"/>
  <c r="T301"/>
  <c r="BK321"/>
  <c r="J321"/>
  <c r="J106"/>
  <c r="P374"/>
  <c r="T385"/>
  <c i="5" r="BK125"/>
  <c r="J125"/>
  <c r="J99"/>
  <c r="R134"/>
  <c r="BK143"/>
  <c r="J143"/>
  <c r="J101"/>
  <c r="P154"/>
  <c i="6" r="T132"/>
  <c r="T138"/>
  <c r="BK155"/>
  <c r="J155"/>
  <c r="J102"/>
  <c r="R205"/>
  <c r="R239"/>
  <c r="R248"/>
  <c r="T256"/>
  <c r="R275"/>
  <c i="7" r="P130"/>
  <c r="R183"/>
  <c r="P198"/>
  <c r="BK258"/>
  <c r="J258"/>
  <c r="J106"/>
  <c i="8" r="BK125"/>
  <c r="J125"/>
  <c r="J100"/>
  <c r="P137"/>
  <c i="9" r="BK126"/>
  <c r="J126"/>
  <c r="J98"/>
  <c r="R151"/>
  <c r="P155"/>
  <c r="T160"/>
  <c r="P175"/>
  <c i="10" r="P129"/>
  <c r="P128"/>
  <c r="P155"/>
  <c r="R163"/>
  <c r="R162"/>
  <c r="T169"/>
  <c r="BK176"/>
  <c r="J176"/>
  <c r="J106"/>
  <c r="BK190"/>
  <c r="J190"/>
  <c r="J107"/>
  <c i="11" r="P127"/>
  <c r="P126"/>
  <c r="P125"/>
  <c i="1" r="AU105"/>
  <c i="11" r="P157"/>
  <c r="P166"/>
  <c r="T174"/>
  <c r="T173"/>
  <c i="12" r="P131"/>
  <c r="P125"/>
  <c r="P124"/>
  <c i="1" r="AU106"/>
  <c i="12" r="T140"/>
  <c r="T148"/>
  <c r="T147"/>
  <c i="13" r="BK127"/>
  <c r="J127"/>
  <c r="J97"/>
  <c r="BK130"/>
  <c r="J130"/>
  <c r="J98"/>
  <c r="P138"/>
  <c r="P143"/>
  <c r="P148"/>
  <c r="P147"/>
  <c r="R151"/>
  <c r="R156"/>
  <c r="P159"/>
  <c r="BK163"/>
  <c r="J163"/>
  <c r="J106"/>
  <c i="14" r="BK124"/>
  <c r="J124"/>
  <c r="J98"/>
  <c r="P134"/>
  <c r="P138"/>
  <c r="P148"/>
  <c i="15" r="R126"/>
  <c r="R125"/>
  <c r="R124"/>
  <c r="T148"/>
  <c r="BK160"/>
  <c r="J160"/>
  <c r="J104"/>
  <c i="16" r="T123"/>
  <c r="T122"/>
  <c r="T121"/>
  <c r="R141"/>
  <c r="P151"/>
  <c i="17" r="P120"/>
  <c r="P119"/>
  <c r="P118"/>
  <c i="1" r="AU111"/>
  <c i="18" r="P123"/>
  <c r="P122"/>
  <c r="P121"/>
  <c i="1" r="AU112"/>
  <c i="18" r="R130"/>
  <c i="19" r="P124"/>
  <c r="P121"/>
  <c i="1" r="AU113"/>
  <c i="19" r="BK134"/>
  <c r="J134"/>
  <c r="J99"/>
  <c r="BK138"/>
  <c r="J138"/>
  <c r="J100"/>
  <c r="BK148"/>
  <c r="J148"/>
  <c r="J101"/>
  <c i="20" r="T123"/>
  <c r="T122"/>
  <c r="T121"/>
  <c r="T141"/>
  <c r="R151"/>
  <c i="21" r="R130"/>
  <c r="R129"/>
  <c r="BK158"/>
  <c r="J158"/>
  <c r="J100"/>
  <c r="R168"/>
  <c r="T181"/>
  <c r="P190"/>
  <c r="P196"/>
  <c r="P203"/>
  <c r="T203"/>
  <c r="P215"/>
  <c i="3" r="BK806"/>
  <c r="J806"/>
  <c r="J120"/>
  <c i="9" r="BK181"/>
  <c r="J181"/>
  <c r="J104"/>
  <c i="10" r="BK160"/>
  <c r="J160"/>
  <c r="J102"/>
  <c i="11" r="BK154"/>
  <c r="J154"/>
  <c r="J99"/>
  <c i="12" r="BK126"/>
  <c r="J126"/>
  <c r="J98"/>
  <c r="BK137"/>
  <c r="J137"/>
  <c r="J100"/>
  <c r="BK145"/>
  <c r="J145"/>
  <c r="J102"/>
  <c i="14" r="BK122"/>
  <c r="J122"/>
  <c r="J97"/>
  <c i="15" r="BK145"/>
  <c r="J145"/>
  <c r="J99"/>
  <c i="19" r="BK122"/>
  <c r="J122"/>
  <c r="J97"/>
  <c i="20" r="BK157"/>
  <c r="J157"/>
  <c r="J101"/>
  <c i="21" r="BK187"/>
  <c r="J187"/>
  <c r="J103"/>
  <c i="4" r="BK156"/>
  <c r="J156"/>
  <c r="J101"/>
  <c i="15" r="BK154"/>
  <c r="J154"/>
  <c r="J101"/>
  <c i="16" r="BK159"/>
  <c r="J159"/>
  <c r="J101"/>
  <c i="2" r="BK125"/>
  <c r="J125"/>
  <c r="J99"/>
  <c i="3" r="BK412"/>
  <c r="J412"/>
  <c r="J107"/>
  <c i="6" r="BK283"/>
  <c r="J283"/>
  <c r="J108"/>
  <c i="9" r="BK173"/>
  <c r="J173"/>
  <c r="J102"/>
  <c i="10" r="BK148"/>
  <c r="J148"/>
  <c r="J99"/>
  <c i="11" r="BK171"/>
  <c r="J171"/>
  <c r="J103"/>
  <c i="15" r="BK157"/>
  <c r="J157"/>
  <c r="J102"/>
  <c i="21" r="BK153"/>
  <c r="J153"/>
  <c r="J99"/>
  <c i="7" r="BK255"/>
  <c r="J255"/>
  <c r="J104"/>
  <c i="10" r="BK151"/>
  <c r="J151"/>
  <c r="J100"/>
  <c i="11" r="BK163"/>
  <c r="J163"/>
  <c r="J101"/>
  <c i="18" r="BK128"/>
  <c r="J128"/>
  <c r="J99"/>
  <c r="BK135"/>
  <c r="J135"/>
  <c r="J101"/>
  <c i="21" r="F92"/>
  <c r="BE144"/>
  <c r="BE136"/>
  <c r="BE141"/>
  <c r="BE154"/>
  <c r="BE163"/>
  <c r="BE174"/>
  <c r="BE175"/>
  <c r="BE182"/>
  <c r="BE184"/>
  <c r="BE197"/>
  <c r="BE202"/>
  <c r="BE209"/>
  <c r="BE214"/>
  <c r="BE220"/>
  <c r="BE225"/>
  <c r="E85"/>
  <c r="J89"/>
  <c r="BE131"/>
  <c r="BE133"/>
  <c r="BE147"/>
  <c r="BE161"/>
  <c r="BE169"/>
  <c r="BE170"/>
  <c r="BE178"/>
  <c r="BE183"/>
  <c r="BE191"/>
  <c r="BE200"/>
  <c r="BE206"/>
  <c r="BE216"/>
  <c r="BE149"/>
  <c r="BE151"/>
  <c r="BE159"/>
  <c r="BE166"/>
  <c r="BE172"/>
  <c r="BE176"/>
  <c r="BE180"/>
  <c r="BE188"/>
  <c r="BE195"/>
  <c r="BE199"/>
  <c r="BE204"/>
  <c r="BE211"/>
  <c r="BE223"/>
  <c i="20" r="F118"/>
  <c r="BE124"/>
  <c r="E85"/>
  <c r="BE129"/>
  <c r="BE137"/>
  <c r="BE139"/>
  <c r="BE142"/>
  <c r="BE153"/>
  <c r="BE158"/>
  <c r="J115"/>
  <c r="BE135"/>
  <c r="BE144"/>
  <c r="BE146"/>
  <c r="BE149"/>
  <c r="BE152"/>
  <c r="BE126"/>
  <c r="BE132"/>
  <c r="BE154"/>
  <c i="19" r="J92"/>
  <c r="J115"/>
  <c r="F118"/>
  <c r="BE130"/>
  <c r="BE142"/>
  <c r="BE151"/>
  <c r="BE152"/>
  <c r="BE128"/>
  <c r="BE141"/>
  <c r="BE146"/>
  <c r="BE147"/>
  <c r="BE149"/>
  <c r="E85"/>
  <c r="F117"/>
  <c r="BE126"/>
  <c r="BE127"/>
  <c r="BE131"/>
  <c r="BE135"/>
  <c r="BE137"/>
  <c r="BE145"/>
  <c r="BE154"/>
  <c r="J91"/>
  <c r="BE123"/>
  <c r="BE125"/>
  <c r="BE129"/>
  <c r="BE132"/>
  <c r="BE133"/>
  <c r="BE136"/>
  <c r="BE139"/>
  <c r="BE140"/>
  <c r="BE143"/>
  <c r="BE144"/>
  <c r="BE150"/>
  <c r="BE153"/>
  <c i="18" r="F92"/>
  <c r="BE124"/>
  <c r="BE134"/>
  <c r="BE136"/>
  <c r="E85"/>
  <c r="BE129"/>
  <c r="BE131"/>
  <c r="BE132"/>
  <c r="J89"/>
  <c r="BE125"/>
  <c r="BE127"/>
  <c i="17" r="E108"/>
  <c r="BE123"/>
  <c r="J112"/>
  <c r="F92"/>
  <c r="BE121"/>
  <c i="16" r="E111"/>
  <c r="BE124"/>
  <c r="BE135"/>
  <c r="BE137"/>
  <c r="BE142"/>
  <c r="BE144"/>
  <c r="BE149"/>
  <c r="F92"/>
  <c r="BE129"/>
  <c r="BE132"/>
  <c r="BE139"/>
  <c r="BE146"/>
  <c r="BE152"/>
  <c r="BE154"/>
  <c r="BE160"/>
  <c r="J115"/>
  <c r="BE126"/>
  <c r="BE156"/>
  <c i="15" r="E85"/>
  <c r="F121"/>
  <c r="BE149"/>
  <c r="BE155"/>
  <c r="BE158"/>
  <c r="BE163"/>
  <c r="J89"/>
  <c r="BE135"/>
  <c r="BE143"/>
  <c r="BE151"/>
  <c r="BE138"/>
  <c r="BE127"/>
  <c r="BE131"/>
  <c r="BE141"/>
  <c r="BE146"/>
  <c r="BE161"/>
  <c i="14" r="J89"/>
  <c r="E111"/>
  <c r="J118"/>
  <c r="BE123"/>
  <c r="BE127"/>
  <c r="BE128"/>
  <c r="BE129"/>
  <c r="BE130"/>
  <c r="BE131"/>
  <c r="BE140"/>
  <c r="BE145"/>
  <c r="BE146"/>
  <c r="BE147"/>
  <c r="BE154"/>
  <c r="J91"/>
  <c r="F92"/>
  <c r="F117"/>
  <c r="BE125"/>
  <c r="BE126"/>
  <c r="BE132"/>
  <c r="BE135"/>
  <c r="BE136"/>
  <c r="BE137"/>
  <c r="BE139"/>
  <c r="BE141"/>
  <c r="BE142"/>
  <c r="BE143"/>
  <c r="BE144"/>
  <c r="BE152"/>
  <c r="BE133"/>
  <c r="BE149"/>
  <c r="BE150"/>
  <c r="BE153"/>
  <c r="BE151"/>
  <c i="12" r="J147"/>
  <c r="J103"/>
  <c i="13" r="J92"/>
  <c r="BE128"/>
  <c r="BE131"/>
  <c r="BE140"/>
  <c r="BE141"/>
  <c r="BE142"/>
  <c r="BE145"/>
  <c r="BE146"/>
  <c r="BE160"/>
  <c r="BE167"/>
  <c r="BE168"/>
  <c r="BE169"/>
  <c r="J89"/>
  <c r="F92"/>
  <c r="F122"/>
  <c r="BE137"/>
  <c r="BE149"/>
  <c r="BE150"/>
  <c r="BE152"/>
  <c r="BE157"/>
  <c r="BE166"/>
  <c i="12" r="J148"/>
  <c r="J104"/>
  <c i="13" r="J91"/>
  <c r="BE129"/>
  <c r="BE132"/>
  <c r="BE133"/>
  <c r="BE134"/>
  <c r="BE135"/>
  <c r="BE153"/>
  <c r="BE155"/>
  <c r="BE158"/>
  <c r="BE161"/>
  <c r="BE162"/>
  <c r="BE164"/>
  <c r="BE165"/>
  <c r="E85"/>
  <c r="BE136"/>
  <c r="BE139"/>
  <c r="BE144"/>
  <c r="BE154"/>
  <c r="BE170"/>
  <c i="12" r="E85"/>
  <c r="F92"/>
  <c r="J118"/>
  <c r="BE138"/>
  <c r="BE141"/>
  <c r="BE144"/>
  <c r="BE146"/>
  <c i="11" r="BK173"/>
  <c i="12" r="BE134"/>
  <c r="BE127"/>
  <c r="BE142"/>
  <c r="BE149"/>
  <c r="BE132"/>
  <c r="BE151"/>
  <c r="BE152"/>
  <c i="11" r="E85"/>
  <c r="F92"/>
  <c r="BE128"/>
  <c r="BE132"/>
  <c r="BE137"/>
  <c r="BE148"/>
  <c r="BE160"/>
  <c r="BE164"/>
  <c r="BE168"/>
  <c r="J119"/>
  <c r="BE134"/>
  <c r="BE146"/>
  <c r="BE175"/>
  <c i="10" r="BK162"/>
  <c r="J162"/>
  <c r="J103"/>
  <c i="11" r="BE142"/>
  <c r="BE150"/>
  <c r="BE158"/>
  <c r="BE170"/>
  <c r="BE172"/>
  <c r="BE177"/>
  <c r="BE140"/>
  <c r="BE144"/>
  <c r="BE155"/>
  <c r="BE167"/>
  <c r="BE178"/>
  <c i="10" r="BE156"/>
  <c r="BE158"/>
  <c r="BE161"/>
  <c r="BE164"/>
  <c r="BE168"/>
  <c r="BE179"/>
  <c r="BE181"/>
  <c r="BE195"/>
  <c r="J89"/>
  <c r="F92"/>
  <c r="BE130"/>
  <c r="BE173"/>
  <c r="BE141"/>
  <c r="BE144"/>
  <c r="BE157"/>
  <c r="BE170"/>
  <c r="BE177"/>
  <c r="BE184"/>
  <c r="BE186"/>
  <c r="BE189"/>
  <c r="BE191"/>
  <c r="BE200"/>
  <c r="E85"/>
  <c r="BE134"/>
  <c r="BE138"/>
  <c r="BE146"/>
  <c r="BE149"/>
  <c r="BE152"/>
  <c r="BE172"/>
  <c r="BE175"/>
  <c r="BE198"/>
  <c i="9" r="F121"/>
  <c r="BE129"/>
  <c r="BE135"/>
  <c r="BE142"/>
  <c r="BE157"/>
  <c r="BE170"/>
  <c r="BE174"/>
  <c r="J89"/>
  <c r="BE132"/>
  <c r="BE145"/>
  <c r="BE152"/>
  <c r="BE156"/>
  <c r="BE159"/>
  <c r="BE163"/>
  <c r="E114"/>
  <c r="BE127"/>
  <c r="BE139"/>
  <c r="BE147"/>
  <c r="BE149"/>
  <c r="BE154"/>
  <c r="BE165"/>
  <c r="BE161"/>
  <c r="BE167"/>
  <c r="BE176"/>
  <c r="BE177"/>
  <c r="BE178"/>
  <c r="BE182"/>
  <c i="8" r="E85"/>
  <c r="J117"/>
  <c r="BE144"/>
  <c r="BE136"/>
  <c i="7" r="BK129"/>
  <c r="J129"/>
  <c r="J99"/>
  <c i="8" r="F94"/>
  <c r="BE126"/>
  <c r="BE128"/>
  <c r="BE130"/>
  <c r="BE132"/>
  <c r="BE134"/>
  <c r="BE138"/>
  <c r="BE140"/>
  <c r="BE142"/>
  <c i="7" r="J93"/>
  <c r="J122"/>
  <c r="F125"/>
  <c r="BE139"/>
  <c r="BE142"/>
  <c r="BE143"/>
  <c r="BE146"/>
  <c r="BE147"/>
  <c r="BE161"/>
  <c r="BE179"/>
  <c r="BE202"/>
  <c r="BE227"/>
  <c r="BE228"/>
  <c r="BE235"/>
  <c r="BE252"/>
  <c r="BE256"/>
  <c r="E85"/>
  <c r="J94"/>
  <c r="BE131"/>
  <c r="BE134"/>
  <c r="BE153"/>
  <c r="BE154"/>
  <c r="BE184"/>
  <c r="BE192"/>
  <c r="BE217"/>
  <c r="BE224"/>
  <c r="BE226"/>
  <c r="BE232"/>
  <c r="BE240"/>
  <c r="BE241"/>
  <c r="BE242"/>
  <c r="BE249"/>
  <c r="BE259"/>
  <c r="BE262"/>
  <c r="F93"/>
  <c r="BE157"/>
  <c r="BE166"/>
  <c r="BE169"/>
  <c r="BE172"/>
  <c r="BE176"/>
  <c r="BE199"/>
  <c r="BE231"/>
  <c r="BE246"/>
  <c r="BE187"/>
  <c r="BE195"/>
  <c r="BE207"/>
  <c r="BE210"/>
  <c r="BE214"/>
  <c r="BE221"/>
  <c r="BE225"/>
  <c r="BE238"/>
  <c r="BE239"/>
  <c i="6" r="F93"/>
  <c r="J124"/>
  <c r="F127"/>
  <c r="BE137"/>
  <c r="BE139"/>
  <c r="BE140"/>
  <c r="BE149"/>
  <c r="BE150"/>
  <c r="BE151"/>
  <c r="BE157"/>
  <c r="BE170"/>
  <c r="BE174"/>
  <c r="BE182"/>
  <c r="BE199"/>
  <c r="BE210"/>
  <c r="BE212"/>
  <c r="BE213"/>
  <c r="BE215"/>
  <c r="BE218"/>
  <c r="BE219"/>
  <c r="BE220"/>
  <c r="BE230"/>
  <c r="BE231"/>
  <c r="BE233"/>
  <c r="BE237"/>
  <c r="BE246"/>
  <c r="BE252"/>
  <c r="BE257"/>
  <c r="BE258"/>
  <c r="BE268"/>
  <c r="BE271"/>
  <c r="BE280"/>
  <c r="E85"/>
  <c r="J94"/>
  <c r="BE143"/>
  <c r="BE144"/>
  <c r="BE146"/>
  <c r="BE152"/>
  <c r="BE159"/>
  <c r="BE163"/>
  <c r="BE164"/>
  <c r="BE168"/>
  <c r="BE175"/>
  <c r="BE176"/>
  <c r="BE177"/>
  <c r="BE179"/>
  <c r="BE180"/>
  <c r="BE184"/>
  <c r="BE187"/>
  <c r="BE188"/>
  <c r="BE191"/>
  <c r="BE194"/>
  <c r="BE195"/>
  <c r="BE204"/>
  <c r="BE207"/>
  <c r="BE208"/>
  <c r="BE211"/>
  <c r="BE216"/>
  <c r="BE217"/>
  <c r="BE236"/>
  <c r="BE245"/>
  <c r="BE247"/>
  <c r="BE250"/>
  <c r="BE253"/>
  <c r="BE254"/>
  <c r="BE255"/>
  <c r="BE259"/>
  <c r="BE264"/>
  <c r="BE133"/>
  <c r="BE134"/>
  <c r="BE135"/>
  <c r="BE141"/>
  <c r="BE142"/>
  <c r="BE147"/>
  <c r="BE148"/>
  <c r="BE158"/>
  <c r="BE160"/>
  <c r="BE161"/>
  <c r="BE162"/>
  <c r="BE165"/>
  <c r="BE169"/>
  <c r="BE171"/>
  <c r="BE172"/>
  <c r="BE173"/>
  <c r="BE178"/>
  <c r="BE200"/>
  <c r="BE201"/>
  <c r="BE206"/>
  <c r="BE214"/>
  <c r="BE224"/>
  <c r="BE225"/>
  <c r="BE226"/>
  <c r="BE227"/>
  <c r="BE235"/>
  <c r="BE238"/>
  <c r="BE241"/>
  <c r="BE243"/>
  <c r="BE249"/>
  <c r="BE251"/>
  <c r="BE262"/>
  <c r="BE263"/>
  <c r="BE267"/>
  <c r="BE270"/>
  <c r="BE272"/>
  <c r="BE274"/>
  <c r="BE277"/>
  <c r="BE278"/>
  <c r="BE282"/>
  <c r="BE284"/>
  <c r="J93"/>
  <c r="BE136"/>
  <c r="BE145"/>
  <c r="BE153"/>
  <c r="BE154"/>
  <c r="BE156"/>
  <c r="BE166"/>
  <c r="BE167"/>
  <c r="BE181"/>
  <c r="BE183"/>
  <c r="BE185"/>
  <c r="BE186"/>
  <c r="BE189"/>
  <c r="BE190"/>
  <c r="BE192"/>
  <c r="BE193"/>
  <c r="BE196"/>
  <c r="BE197"/>
  <c r="BE198"/>
  <c r="BE202"/>
  <c r="BE203"/>
  <c r="BE209"/>
  <c r="BE221"/>
  <c r="BE222"/>
  <c r="BE223"/>
  <c r="BE228"/>
  <c r="BE229"/>
  <c r="BE232"/>
  <c r="BE234"/>
  <c r="BE240"/>
  <c r="BE242"/>
  <c r="BE244"/>
  <c r="BE260"/>
  <c r="BE261"/>
  <c r="BE265"/>
  <c r="BE266"/>
  <c r="BE269"/>
  <c r="BE273"/>
  <c r="BE276"/>
  <c r="BE279"/>
  <c r="BE281"/>
  <c i="5" r="E85"/>
  <c r="F93"/>
  <c r="F94"/>
  <c r="J118"/>
  <c r="BE128"/>
  <c r="BE132"/>
  <c r="BE135"/>
  <c r="BE141"/>
  <c r="BE157"/>
  <c r="BE163"/>
  <c r="J120"/>
  <c r="J121"/>
  <c r="BE126"/>
  <c r="BE139"/>
  <c r="BE144"/>
  <c r="BE146"/>
  <c r="BE150"/>
  <c r="BE152"/>
  <c r="BE155"/>
  <c i="4" r="J132"/>
  <c r="J100"/>
  <c i="5" r="BE130"/>
  <c r="BE137"/>
  <c r="BE159"/>
  <c r="BE148"/>
  <c r="BE161"/>
  <c r="BE165"/>
  <c i="4" r="J91"/>
  <c r="J94"/>
  <c r="F126"/>
  <c r="BE144"/>
  <c r="BE162"/>
  <c r="BE171"/>
  <c r="BE183"/>
  <c r="BE195"/>
  <c r="BE207"/>
  <c r="BE210"/>
  <c r="BE216"/>
  <c r="BE219"/>
  <c r="BE236"/>
  <c r="BE239"/>
  <c r="BE251"/>
  <c r="BE275"/>
  <c r="BE278"/>
  <c r="BE296"/>
  <c r="BE299"/>
  <c r="BE305"/>
  <c r="BE314"/>
  <c r="BE317"/>
  <c r="BE328"/>
  <c r="BE340"/>
  <c r="BE355"/>
  <c r="BE358"/>
  <c r="BE370"/>
  <c r="BE386"/>
  <c r="BE389"/>
  <c i="3" r="BK414"/>
  <c r="J414"/>
  <c r="J108"/>
  <c i="4" r="E85"/>
  <c r="J93"/>
  <c r="F127"/>
  <c r="BE133"/>
  <c r="BE136"/>
  <c r="BE146"/>
  <c r="BE168"/>
  <c r="BE201"/>
  <c r="BE222"/>
  <c r="BE254"/>
  <c r="BE257"/>
  <c r="BE284"/>
  <c r="BE308"/>
  <c r="BE311"/>
  <c r="BE343"/>
  <c r="BE349"/>
  <c r="BE352"/>
  <c r="BE364"/>
  <c r="BE373"/>
  <c r="BE375"/>
  <c r="BE378"/>
  <c r="BE384"/>
  <c r="BE139"/>
  <c r="BE150"/>
  <c r="BE174"/>
  <c r="BE180"/>
  <c r="BE186"/>
  <c r="BE189"/>
  <c r="BE192"/>
  <c r="BE198"/>
  <c r="BE213"/>
  <c r="BE224"/>
  <c r="BE227"/>
  <c r="BE245"/>
  <c r="BE248"/>
  <c r="BE260"/>
  <c r="BE266"/>
  <c r="BE269"/>
  <c r="BE272"/>
  <c r="BE293"/>
  <c r="BE300"/>
  <c r="BE302"/>
  <c r="BE320"/>
  <c r="BE334"/>
  <c r="BE361"/>
  <c r="BE367"/>
  <c r="BE381"/>
  <c r="BE145"/>
  <c r="BE153"/>
  <c r="BE157"/>
  <c r="BE165"/>
  <c r="BE177"/>
  <c r="BE204"/>
  <c r="BE230"/>
  <c r="BE233"/>
  <c r="BE242"/>
  <c r="BE263"/>
  <c r="BE281"/>
  <c r="BE287"/>
  <c r="BE290"/>
  <c r="BE322"/>
  <c r="BE325"/>
  <c r="BE331"/>
  <c r="BE337"/>
  <c r="BE346"/>
  <c i="2" r="BK120"/>
  <c r="J120"/>
  <c r="J97"/>
  <c i="3" r="E130"/>
  <c r="BE174"/>
  <c r="BE179"/>
  <c r="BE200"/>
  <c r="BE205"/>
  <c r="BE210"/>
  <c r="BE213"/>
  <c r="BE223"/>
  <c r="BE226"/>
  <c r="BE229"/>
  <c r="BE240"/>
  <c r="BE243"/>
  <c r="BE246"/>
  <c r="BE248"/>
  <c r="BE301"/>
  <c r="BE357"/>
  <c r="BE364"/>
  <c r="BE383"/>
  <c r="BE392"/>
  <c r="BE396"/>
  <c r="BE408"/>
  <c r="BE409"/>
  <c r="BE422"/>
  <c r="BE430"/>
  <c r="BE441"/>
  <c r="BE443"/>
  <c r="BE517"/>
  <c r="BE527"/>
  <c r="BE538"/>
  <c r="BE541"/>
  <c r="BE543"/>
  <c r="BE595"/>
  <c r="BE626"/>
  <c r="BE641"/>
  <c r="BE657"/>
  <c r="BE659"/>
  <c r="BE670"/>
  <c r="BE674"/>
  <c r="BE682"/>
  <c r="BE686"/>
  <c r="BE710"/>
  <c r="BE715"/>
  <c r="BE743"/>
  <c r="BE745"/>
  <c r="BE750"/>
  <c r="BE755"/>
  <c r="BE765"/>
  <c r="BE777"/>
  <c r="BE783"/>
  <c r="BE785"/>
  <c r="BE791"/>
  <c r="BE793"/>
  <c r="BE807"/>
  <c r="BE145"/>
  <c r="BE162"/>
  <c r="BE165"/>
  <c r="BE184"/>
  <c r="BE201"/>
  <c r="BE207"/>
  <c r="BE225"/>
  <c r="BE238"/>
  <c r="BE241"/>
  <c r="BE251"/>
  <c r="BE265"/>
  <c r="BE272"/>
  <c r="BE278"/>
  <c r="BE332"/>
  <c r="BE375"/>
  <c r="BE385"/>
  <c r="BE387"/>
  <c r="BE394"/>
  <c r="BE401"/>
  <c r="BE416"/>
  <c r="BE434"/>
  <c r="BE446"/>
  <c r="BE457"/>
  <c r="BE472"/>
  <c r="BE500"/>
  <c r="BE516"/>
  <c r="BE533"/>
  <c r="BE540"/>
  <c r="BE630"/>
  <c r="BE649"/>
  <c r="BE651"/>
  <c r="BE654"/>
  <c r="BE658"/>
  <c r="BE663"/>
  <c r="BE668"/>
  <c r="BE692"/>
  <c r="BE702"/>
  <c r="BE708"/>
  <c r="BE734"/>
  <c r="BE780"/>
  <c r="J91"/>
  <c r="F139"/>
  <c r="BE151"/>
  <c r="BE168"/>
  <c r="BE172"/>
  <c r="BE188"/>
  <c r="BE193"/>
  <c r="BE198"/>
  <c r="BE209"/>
  <c r="BE244"/>
  <c r="BE264"/>
  <c r="BE268"/>
  <c r="BE270"/>
  <c r="BE287"/>
  <c r="BE289"/>
  <c r="BE330"/>
  <c r="BE341"/>
  <c r="BE362"/>
  <c r="BE369"/>
  <c r="BE377"/>
  <c r="BE400"/>
  <c r="BE406"/>
  <c r="BE410"/>
  <c r="BE413"/>
  <c r="BE419"/>
  <c r="BE426"/>
  <c r="BE438"/>
  <c r="BE448"/>
  <c r="BE466"/>
  <c r="BE468"/>
  <c r="BE470"/>
  <c r="BE515"/>
  <c r="BE521"/>
  <c r="BE524"/>
  <c r="BE531"/>
  <c r="BE622"/>
  <c r="BE647"/>
  <c r="BE652"/>
  <c r="BE655"/>
  <c r="BE656"/>
  <c r="BE662"/>
  <c r="BE672"/>
  <c r="BE678"/>
  <c r="BE680"/>
  <c r="BE704"/>
  <c r="BE741"/>
  <c r="BE781"/>
  <c r="BE170"/>
  <c r="BE185"/>
  <c r="BE187"/>
  <c r="BE189"/>
  <c r="BE191"/>
  <c r="BE196"/>
  <c r="BE258"/>
  <c r="BE276"/>
  <c r="BE282"/>
  <c r="BE285"/>
  <c r="BE339"/>
  <c r="BE378"/>
  <c r="BE390"/>
  <c r="BE428"/>
  <c r="BE450"/>
  <c r="BE455"/>
  <c r="BE464"/>
  <c r="BE473"/>
  <c r="BE474"/>
  <c r="BE476"/>
  <c r="BE483"/>
  <c r="BE493"/>
  <c r="BE498"/>
  <c r="BE502"/>
  <c r="BE506"/>
  <c r="BE508"/>
  <c r="BE510"/>
  <c r="BE512"/>
  <c r="BE514"/>
  <c r="BE519"/>
  <c r="BE545"/>
  <c r="BE570"/>
  <c r="BE634"/>
  <c r="BE660"/>
  <c r="BE664"/>
  <c r="BE666"/>
  <c r="BE676"/>
  <c r="BE706"/>
  <c r="BE739"/>
  <c i="2" r="E85"/>
  <c r="J89"/>
  <c r="F92"/>
  <c r="BE122"/>
  <c r="BE124"/>
  <c r="BE126"/>
  <c r="J34"/>
  <c i="1" r="AW95"/>
  <c i="2" r="F36"/>
  <c i="1" r="BC95"/>
  <c i="3" r="F38"/>
  <c i="1" r="BC97"/>
  <c i="4" r="F38"/>
  <c i="1" r="BC98"/>
  <c i="4" r="F36"/>
  <c i="1" r="BA98"/>
  <c i="6" r="F36"/>
  <c i="1" r="BA100"/>
  <c i="7" r="F37"/>
  <c i="1" r="BB101"/>
  <c i="7" r="F39"/>
  <c i="1" r="BD101"/>
  <c i="9" r="F37"/>
  <c i="1" r="BD103"/>
  <c i="10" r="F35"/>
  <c i="1" r="BB104"/>
  <c i="11" r="J34"/>
  <c i="1" r="AW105"/>
  <c i="11" r="F36"/>
  <c i="1" r="BC105"/>
  <c i="13" r="F34"/>
  <c i="1" r="BA107"/>
  <c i="13" r="F35"/>
  <c i="1" r="BB107"/>
  <c i="14" r="F37"/>
  <c i="1" r="BD108"/>
  <c i="15" r="J34"/>
  <c i="1" r="AW109"/>
  <c i="16" r="F34"/>
  <c i="1" r="BA110"/>
  <c i="16" r="F37"/>
  <c i="1" r="BD110"/>
  <c i="18" r="F37"/>
  <c i="1" r="BD112"/>
  <c i="19" r="F37"/>
  <c i="1" r="BD113"/>
  <c i="19" r="F34"/>
  <c i="1" r="BA113"/>
  <c i="20" r="F36"/>
  <c i="1" r="BC114"/>
  <c i="21" r="F35"/>
  <c i="1" r="BB115"/>
  <c i="2" r="F34"/>
  <c i="1" r="BA95"/>
  <c i="2" r="F35"/>
  <c i="1" r="BB95"/>
  <c i="3" r="F37"/>
  <c i="1" r="BB97"/>
  <c i="3" r="F39"/>
  <c i="1" r="BD97"/>
  <c i="5" r="F39"/>
  <c i="1" r="BD99"/>
  <c i="5" r="F37"/>
  <c i="1" r="BB99"/>
  <c i="6" r="J36"/>
  <c i="1" r="AW100"/>
  <c i="7" r="J36"/>
  <c i="1" r="AW101"/>
  <c i="8" r="J36"/>
  <c i="1" r="AW102"/>
  <c i="9" r="F34"/>
  <c i="1" r="BA103"/>
  <c i="9" r="J34"/>
  <c i="1" r="AW103"/>
  <c i="10" r="F34"/>
  <c i="1" r="BA104"/>
  <c i="10" r="F36"/>
  <c i="1" r="BC104"/>
  <c i="11" r="F35"/>
  <c i="1" r="BB105"/>
  <c i="12" r="F37"/>
  <c i="1" r="BD106"/>
  <c i="13" r="F36"/>
  <c i="1" r="BC107"/>
  <c i="14" r="F35"/>
  <c i="1" r="BB108"/>
  <c i="15" r="F36"/>
  <c i="1" r="BC109"/>
  <c i="16" r="F35"/>
  <c i="1" r="BB110"/>
  <c i="17" r="F37"/>
  <c i="1" r="BD111"/>
  <c i="18" r="F34"/>
  <c i="1" r="BA112"/>
  <c i="18" r="F36"/>
  <c i="1" r="BC112"/>
  <c i="19" r="F35"/>
  <c i="1" r="BB113"/>
  <c i="20" r="F34"/>
  <c i="1" r="BA114"/>
  <c i="20" r="J34"/>
  <c i="1" r="AW114"/>
  <c i="21" r="F34"/>
  <c i="1" r="BA115"/>
  <c i="21" r="F37"/>
  <c i="1" r="BD115"/>
  <c i="2" r="F37"/>
  <c i="1" r="BD95"/>
  <c i="3" r="J36"/>
  <c i="1" r="AW97"/>
  <c i="4" r="F39"/>
  <c i="1" r="BD98"/>
  <c i="5" r="F36"/>
  <c i="1" r="BA99"/>
  <c i="5" r="F38"/>
  <c i="1" r="BC99"/>
  <c i="5" r="J36"/>
  <c i="1" r="AW99"/>
  <c i="6" r="F37"/>
  <c i="1" r="BB100"/>
  <c i="7" r="F38"/>
  <c i="1" r="BC101"/>
  <c i="8" r="F37"/>
  <c i="1" r="BB102"/>
  <c i="8" r="F39"/>
  <c i="1" r="BD102"/>
  <c i="9" r="F35"/>
  <c i="1" r="BB103"/>
  <c i="10" r="J34"/>
  <c i="1" r="AW104"/>
  <c i="11" r="F37"/>
  <c i="1" r="BD105"/>
  <c i="12" r="J34"/>
  <c i="1" r="AW106"/>
  <c i="12" r="F36"/>
  <c i="1" r="BC106"/>
  <c i="13" r="F37"/>
  <c i="1" r="BD107"/>
  <c i="14" r="J34"/>
  <c i="1" r="AW108"/>
  <c i="15" r="F35"/>
  <c i="1" r="BB109"/>
  <c i="15" r="F37"/>
  <c i="1" r="BD109"/>
  <c i="16" r="J34"/>
  <c i="1" r="AW110"/>
  <c i="17" r="F34"/>
  <c i="1" r="BA111"/>
  <c i="17" r="F36"/>
  <c i="1" r="BC111"/>
  <c i="18" r="F35"/>
  <c i="1" r="BB112"/>
  <c i="19" r="J34"/>
  <c i="1" r="AW113"/>
  <c i="20" r="F35"/>
  <c i="1" r="BB114"/>
  <c i="21" r="F36"/>
  <c i="1" r="BC115"/>
  <c r="AS94"/>
  <c i="3" r="F36"/>
  <c i="1" r="BA97"/>
  <c i="4" r="F37"/>
  <c i="1" r="BB98"/>
  <c i="4" r="J36"/>
  <c i="1" r="AW98"/>
  <c i="6" r="F39"/>
  <c i="1" r="BD100"/>
  <c i="6" r="F38"/>
  <c i="1" r="BC100"/>
  <c i="7" r="F36"/>
  <c i="1" r="BA101"/>
  <c i="8" r="F36"/>
  <c i="1" r="BA102"/>
  <c i="8" r="F38"/>
  <c i="1" r="BC102"/>
  <c i="9" r="F36"/>
  <c i="1" r="BC103"/>
  <c i="10" r="F37"/>
  <c i="1" r="BD104"/>
  <c i="11" r="F34"/>
  <c i="1" r="BA105"/>
  <c i="12" r="F34"/>
  <c i="1" r="BA106"/>
  <c i="12" r="F35"/>
  <c i="1" r="BB106"/>
  <c i="13" r="J34"/>
  <c i="1" r="AW107"/>
  <c i="14" r="F36"/>
  <c i="1" r="BC108"/>
  <c i="14" r="F34"/>
  <c i="1" r="BA108"/>
  <c i="15" r="F34"/>
  <c i="1" r="BA109"/>
  <c i="16" r="F36"/>
  <c i="1" r="BC110"/>
  <c i="17" r="J34"/>
  <c i="1" r="AW111"/>
  <c i="17" r="F35"/>
  <c i="1" r="BB111"/>
  <c i="18" r="J34"/>
  <c i="1" r="AW112"/>
  <c i="19" r="F36"/>
  <c i="1" r="BC113"/>
  <c i="20" r="F37"/>
  <c i="1" r="BD114"/>
  <c i="21" r="J34"/>
  <c i="1" r="AW115"/>
  <c i="15" l="1" r="T125"/>
  <c r="T124"/>
  <c i="5" r="T124"/>
  <c i="21" r="T189"/>
  <c r="T129"/>
  <c r="T128"/>
  <c i="11" r="T125"/>
  <c i="9" r="T125"/>
  <c r="T124"/>
  <c i="10" r="R127"/>
  <c i="6" r="P131"/>
  <c r="P130"/>
  <c i="1" r="AU100"/>
  <c i="3" r="R414"/>
  <c i="18" r="R122"/>
  <c r="R121"/>
  <c i="9" r="R125"/>
  <c r="R124"/>
  <c i="15" r="P125"/>
  <c r="P124"/>
  <c i="1" r="AU109"/>
  <c i="13" r="P126"/>
  <c i="1" r="AU107"/>
  <c i="4" r="P160"/>
  <c i="8" r="P124"/>
  <c r="P123"/>
  <c i="1" r="AU102"/>
  <c i="4" r="R130"/>
  <c i="21" r="P189"/>
  <c i="16" r="P122"/>
  <c r="P121"/>
  <c i="1" r="AU110"/>
  <c i="6" r="R131"/>
  <c r="R130"/>
  <c i="3" r="T414"/>
  <c i="13" r="R147"/>
  <c r="R126"/>
  <c i="8" r="R124"/>
  <c r="R123"/>
  <c i="5" r="R124"/>
  <c i="13" r="T126"/>
  <c i="10" r="T162"/>
  <c r="T127"/>
  <c i="7" r="R129"/>
  <c r="R128"/>
  <c i="3" r="R143"/>
  <c r="R142"/>
  <c i="7" r="P129"/>
  <c r="P128"/>
  <c i="1" r="AU101"/>
  <c i="6" r="T131"/>
  <c r="T130"/>
  <c i="4" r="BK131"/>
  <c r="J131"/>
  <c r="J99"/>
  <c i="3" r="T143"/>
  <c r="T142"/>
  <c i="20" r="R122"/>
  <c r="R121"/>
  <c i="21" r="P129"/>
  <c r="P128"/>
  <c i="1" r="AU115"/>
  <c i="10" r="P162"/>
  <c r="P127"/>
  <c i="1" r="AU104"/>
  <c i="7" r="T129"/>
  <c r="T128"/>
  <c i="4" r="P130"/>
  <c i="1" r="AU98"/>
  <c i="3" r="P414"/>
  <c r="P143"/>
  <c r="P142"/>
  <c i="1" r="AU97"/>
  <c i="21" r="R189"/>
  <c r="R128"/>
  <c i="16" r="R122"/>
  <c r="R121"/>
  <c i="9" r="P125"/>
  <c r="P124"/>
  <c i="1" r="AU103"/>
  <c i="5" r="P124"/>
  <c i="1" r="AU99"/>
  <c i="4" r="T160"/>
  <c r="T130"/>
  <c r="BK160"/>
  <c r="J160"/>
  <c r="J102"/>
  <c i="7" r="BK257"/>
  <c r="J257"/>
  <c r="J105"/>
  <c i="15" r="BK125"/>
  <c r="J125"/>
  <c r="J97"/>
  <c i="16" r="BK122"/>
  <c r="J122"/>
  <c r="J97"/>
  <c i="18" r="BK122"/>
  <c r="J122"/>
  <c r="J97"/>
  <c i="20" r="BK122"/>
  <c r="J122"/>
  <c r="J97"/>
  <c i="21" r="BK189"/>
  <c r="J189"/>
  <c r="J104"/>
  <c i="8" r="BK124"/>
  <c r="J124"/>
  <c r="J99"/>
  <c i="11" r="BK126"/>
  <c r="J126"/>
  <c r="J97"/>
  <c i="13" r="BK147"/>
  <c r="J147"/>
  <c r="J101"/>
  <c i="14" r="BK121"/>
  <c r="J121"/>
  <c r="J96"/>
  <c i="17" r="BK119"/>
  <c r="J119"/>
  <c r="J97"/>
  <c i="12" r="BK125"/>
  <c r="J125"/>
  <c r="J97"/>
  <c i="13" r="BK126"/>
  <c r="J126"/>
  <c r="J96"/>
  <c i="15" r="BK159"/>
  <c r="J159"/>
  <c r="J103"/>
  <c i="3" r="BK143"/>
  <c r="J143"/>
  <c r="J99"/>
  <c i="5" r="BK124"/>
  <c r="J124"/>
  <c r="J98"/>
  <c i="6" r="BK131"/>
  <c r="J131"/>
  <c r="J99"/>
  <c i="9" r="BK125"/>
  <c r="J125"/>
  <c r="J97"/>
  <c i="10" r="BK128"/>
  <c r="J128"/>
  <c r="J97"/>
  <c i="19" r="BK121"/>
  <c r="J121"/>
  <c i="21" r="BK129"/>
  <c r="J129"/>
  <c r="J97"/>
  <c i="11" r="J173"/>
  <c r="J104"/>
  <c i="10" r="BK127"/>
  <c r="J127"/>
  <c r="J96"/>
  <c i="7" r="BK128"/>
  <c r="J128"/>
  <c i="3" r="BK142"/>
  <c r="J142"/>
  <c i="2" r="BK119"/>
  <c r="J119"/>
  <c r="J96"/>
  <c r="F33"/>
  <c i="1" r="AZ95"/>
  <c i="4" r="J35"/>
  <c i="1" r="AV98"/>
  <c r="AT98"/>
  <c i="5" r="J35"/>
  <c i="1" r="AV99"/>
  <c r="AT99"/>
  <c i="6" r="F35"/>
  <c i="1" r="AZ100"/>
  <c i="7" r="J32"/>
  <c i="1" r="AG101"/>
  <c i="8" r="J35"/>
  <c i="1" r="AV102"/>
  <c r="AT102"/>
  <c i="8" r="F35"/>
  <c i="1" r="AZ102"/>
  <c i="9" r="F33"/>
  <c i="1" r="AZ103"/>
  <c i="10" r="F33"/>
  <c i="1" r="AZ104"/>
  <c i="13" r="J33"/>
  <c i="1" r="AV107"/>
  <c r="AT107"/>
  <c i="15" r="F33"/>
  <c i="1" r="AZ109"/>
  <c i="17" r="F33"/>
  <c i="1" r="AZ111"/>
  <c i="19" r="J33"/>
  <c i="1" r="AV113"/>
  <c r="AT113"/>
  <c i="21" r="J33"/>
  <c i="1" r="AV115"/>
  <c r="AT115"/>
  <c i="3" r="J35"/>
  <c i="1" r="AV97"/>
  <c r="AT97"/>
  <c i="7" r="J35"/>
  <c i="1" r="AV101"/>
  <c r="AT101"/>
  <c i="11" r="F33"/>
  <c i="1" r="AZ105"/>
  <c i="12" r="F33"/>
  <c i="1" r="AZ106"/>
  <c i="14" r="F33"/>
  <c i="1" r="AZ108"/>
  <c i="16" r="F33"/>
  <c i="1" r="AZ110"/>
  <c i="18" r="F33"/>
  <c i="1" r="AZ112"/>
  <c i="20" r="J33"/>
  <c i="1" r="AV114"/>
  <c r="AT114"/>
  <c i="19" r="J30"/>
  <c i="1" r="AG113"/>
  <c i="3" r="F35"/>
  <c i="1" r="AZ97"/>
  <c i="7" r="F35"/>
  <c i="1" r="AZ101"/>
  <c i="11" r="J33"/>
  <c i="1" r="AV105"/>
  <c r="AT105"/>
  <c i="12" r="J33"/>
  <c i="1" r="AV106"/>
  <c r="AT106"/>
  <c i="14" r="J33"/>
  <c i="1" r="AV108"/>
  <c r="AT108"/>
  <c i="16" r="J33"/>
  <c i="1" r="AV110"/>
  <c r="AT110"/>
  <c i="18" r="J33"/>
  <c i="1" r="AV112"/>
  <c r="AT112"/>
  <c i="20" r="F33"/>
  <c i="1" r="AZ114"/>
  <c i="2" r="J33"/>
  <c i="1" r="AV95"/>
  <c r="AT95"/>
  <c i="4" r="F35"/>
  <c i="1" r="AZ98"/>
  <c i="3" r="J32"/>
  <c i="1" r="AG97"/>
  <c i="5" r="F35"/>
  <c i="1" r="AZ99"/>
  <c i="6" r="J35"/>
  <c i="1" r="AV100"/>
  <c r="AT100"/>
  <c r="BB96"/>
  <c r="AX96"/>
  <c r="BD96"/>
  <c r="BC96"/>
  <c r="AY96"/>
  <c r="BA96"/>
  <c r="AW96"/>
  <c i="9" r="J33"/>
  <c i="1" r="AV103"/>
  <c r="AT103"/>
  <c i="10" r="J33"/>
  <c i="1" r="AV104"/>
  <c r="AT104"/>
  <c i="13" r="F33"/>
  <c i="1" r="AZ107"/>
  <c i="15" r="J33"/>
  <c i="1" r="AV109"/>
  <c r="AT109"/>
  <c i="17" r="J33"/>
  <c i="1" r="AV111"/>
  <c r="AT111"/>
  <c i="19" r="F33"/>
  <c i="1" r="AZ113"/>
  <c i="21" r="F33"/>
  <c i="1" r="AZ115"/>
  <c i="15" l="1" r="BK124"/>
  <c r="J124"/>
  <c r="J96"/>
  <c i="18" r="BK121"/>
  <c r="J121"/>
  <c r="J96"/>
  <c i="20" r="BK121"/>
  <c r="J121"/>
  <c r="J96"/>
  <c i="4" r="BK130"/>
  <c r="J130"/>
  <c i="16" r="BK121"/>
  <c r="J121"/>
  <c r="J96"/>
  <c i="21" r="BK128"/>
  <c r="J128"/>
  <c r="J96"/>
  <c i="17" r="BK118"/>
  <c r="J118"/>
  <c r="J96"/>
  <c i="6" r="BK130"/>
  <c r="J130"/>
  <c r="J98"/>
  <c i="8" r="BK123"/>
  <c r="J123"/>
  <c i="9" r="BK124"/>
  <c r="J124"/>
  <c r="J96"/>
  <c i="12" r="BK124"/>
  <c r="J124"/>
  <c r="J96"/>
  <c i="19" r="J96"/>
  <c i="11" r="BK125"/>
  <c r="J125"/>
  <c r="J96"/>
  <c i="19" r="J39"/>
  <c i="1" r="AN101"/>
  <c i="7" r="J98"/>
  <c r="J41"/>
  <c i="1" r="AN97"/>
  <c i="3" r="J98"/>
  <c r="J41"/>
  <c i="1" r="AN113"/>
  <c r="AU96"/>
  <c r="AU94"/>
  <c i="14" r="J30"/>
  <c i="1" r="AG108"/>
  <c r="AZ96"/>
  <c r="AV96"/>
  <c r="AT96"/>
  <c r="BB94"/>
  <c r="W31"/>
  <c i="5" r="J32"/>
  <c i="1" r="AG99"/>
  <c i="4" r="J32"/>
  <c i="1" r="AG98"/>
  <c i="8" r="J32"/>
  <c i="1" r="AG102"/>
  <c r="BA94"/>
  <c r="W30"/>
  <c i="2" r="J30"/>
  <c i="1" r="AG95"/>
  <c r="BC94"/>
  <c r="W32"/>
  <c i="13" r="J30"/>
  <c i="1" r="AG107"/>
  <c i="10" r="J30"/>
  <c i="1" r="AG104"/>
  <c r="AN104"/>
  <c r="BD94"/>
  <c r="W33"/>
  <c i="8" l="1" r="J41"/>
  <c i="4" r="J41"/>
  <c i="5" r="J41"/>
  <c i="14" r="J39"/>
  <c i="13" r="J39"/>
  <c i="4" r="J98"/>
  <c i="8" r="J98"/>
  <c i="10" r="J39"/>
  <c i="2" r="J39"/>
  <c i="1" r="AN95"/>
  <c r="AN98"/>
  <c r="AN99"/>
  <c r="AN102"/>
  <c r="AN107"/>
  <c r="AN108"/>
  <c i="11" r="J30"/>
  <c i="1" r="AG105"/>
  <c r="AN105"/>
  <c i="15" r="J30"/>
  <c i="1" r="AG109"/>
  <c i="18" r="J30"/>
  <c i="1" r="AG112"/>
  <c i="17" r="J30"/>
  <c i="1" r="AG111"/>
  <c r="AN111"/>
  <c r="AW94"/>
  <c r="AK30"/>
  <c i="12" r="J30"/>
  <c i="1" r="AG106"/>
  <c i="9" r="J30"/>
  <c i="1" r="AG103"/>
  <c r="AN103"/>
  <c i="6" r="J32"/>
  <c i="1" r="AG100"/>
  <c r="AG96"/>
  <c i="21" r="J30"/>
  <c i="1" r="AG115"/>
  <c r="AY94"/>
  <c i="16" r="J30"/>
  <c i="1" r="AG110"/>
  <c i="20" r="J30"/>
  <c i="1" r="AG114"/>
  <c r="AX94"/>
  <c r="AZ94"/>
  <c r="W29"/>
  <c i="16" l="1" r="J39"/>
  <c i="9" r="J39"/>
  <c i="6" r="J41"/>
  <c i="11" r="J39"/>
  <c i="20" r="J39"/>
  <c i="15" r="J39"/>
  <c i="18" r="J39"/>
  <c i="12" r="J39"/>
  <c i="21" r="J39"/>
  <c i="17" r="J39"/>
  <c i="1" r="AN115"/>
  <c r="AN114"/>
  <c r="AN106"/>
  <c r="AN110"/>
  <c r="AN112"/>
  <c r="AN100"/>
  <c r="AN109"/>
  <c r="AN96"/>
  <c r="AG94"/>
  <c r="AK26"/>
  <c r="AV94"/>
  <c r="AK29"/>
  <c r="AK35"/>
  <c l="1" r="AT94"/>
  <c r="AN94"/>
</calcChain>
</file>

<file path=xl/sharedStrings.xml><?xml version="1.0" encoding="utf-8"?>
<sst xmlns="http://schemas.openxmlformats.org/spreadsheetml/2006/main">
  <si>
    <t>Export Komplet</t>
  </si>
  <si>
    <t/>
  </si>
  <si>
    <t>2.0</t>
  </si>
  <si>
    <t>False</t>
  </si>
  <si>
    <t>{6479227d-c603-48b2-a443-59ff9d24c9fc}</t>
  </si>
  <si>
    <t xml:space="preserve">&gt;&gt;  skryté sloupce  &lt;&lt;</t>
  </si>
  <si>
    <t>0,01</t>
  </si>
  <si>
    <t>21</t>
  </si>
  <si>
    <t>15</t>
  </si>
  <si>
    <t>REKAPITULACE STAVBY</t>
  </si>
  <si>
    <t xml:space="preserve">v ---  níže se nacházejí doplnkové a pomocné údaje k sestavám  --- v</t>
  </si>
  <si>
    <t>Návod na vyplnění</t>
  </si>
  <si>
    <t>0,001</t>
  </si>
  <si>
    <t>Kód:</t>
  </si>
  <si>
    <t>1301-3A</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</si>
  <si>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</si>
  <si>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</si>
  <si>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Klubovna volejbalu, stavební úpravy sportoviště-aktualizace 09/2023</t>
  </si>
  <si>
    <t>KSO:</t>
  </si>
  <si>
    <t>CC-CZ:</t>
  </si>
  <si>
    <t>Místo:</t>
  </si>
  <si>
    <t>Lázně Bělohrad</t>
  </si>
  <si>
    <t>Datum:</t>
  </si>
  <si>
    <t>18. 9. 2023</t>
  </si>
  <si>
    <t>Zadavatel:</t>
  </si>
  <si>
    <t>IČ:</t>
  </si>
  <si>
    <t>TJ Lázně Bělohrad z.s.</t>
  </si>
  <si>
    <t>DIČ:</t>
  </si>
  <si>
    <t>Uchazeč:</t>
  </si>
  <si>
    <t>Vyplň údaj</t>
  </si>
  <si>
    <t>Projektant:</t>
  </si>
  <si>
    <t>ATELIER TSUNAMI s.r.o. Náchod</t>
  </si>
  <si>
    <t>True</t>
  </si>
  <si>
    <t>Zpracovatel:</t>
  </si>
  <si>
    <t>Ing. Lenka Kasperová</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</si>
  <si>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</si>
  <si>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</si>
  <si>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</si>
  <si>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</si>
  <si>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</si>
  <si>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</si>
  <si>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</si>
  <si>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</si>
  <si>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</si>
  <si>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</si>
  <si>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</si>
  <si>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</si>
  <si>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</si>
  <si>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</si>
  <si>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</si>
  <si>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</si>
  <si>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</si>
  <si>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</si>
  <si>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</si>
  <si>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</si>
  <si>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</si>
  <si>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</si>
  <si>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</si>
  <si>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</si>
  <si>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</si>
  <si>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</si>
  <si>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</si>
  <si>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</si>
  <si>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</si>
  <si>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</si>
  <si>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</si>
  <si>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</si>
  <si>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</si>
  <si>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</si>
  <si>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</si>
  <si>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</si>
  <si>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</si>
  <si>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</si>
  <si>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</si>
  <si>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</si>
  <si>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</si>
  <si>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</si>
  <si>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</si>
  <si>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</si>
  <si>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</si>
  <si>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</si>
  <si>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</si>
  <si>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001</t>
  </si>
  <si>
    <t>Vedlejší a ostatní náklady</t>
  </si>
  <si>
    <t>VON</t>
  </si>
  <si>
    <t>1</t>
  </si>
  <si>
    <t>{1e8b109e-4408-4f08-a466-cceeecb631e0}</t>
  </si>
  <si>
    <t>2</t>
  </si>
  <si>
    <t>SO 01</t>
  </si>
  <si>
    <t>Klubovna volejbalu</t>
  </si>
  <si>
    <t>STA</t>
  </si>
  <si>
    <t>{ab94aa9d-cf0c-4b8e-a9d3-7677bdf569cf}</t>
  </si>
  <si>
    <t>SO 01-01</t>
  </si>
  <si>
    <t>Stavební část</t>
  </si>
  <si>
    <t>Soupis</t>
  </si>
  <si>
    <t>{0c944b58-1b04-4341-bbff-314630c9cc89}</t>
  </si>
  <si>
    <t>SO 01-02</t>
  </si>
  <si>
    <t>Zdravotně technické instalace</t>
  </si>
  <si>
    <t>{ad5ebe16-21d9-4e90-8bc1-2c9a2c86b599}</t>
  </si>
  <si>
    <t>SO 01-03</t>
  </si>
  <si>
    <t>Vzduchotechnika</t>
  </si>
  <si>
    <t>{ff490289-aeaf-4a5d-be5d-49df20c0bd9c}</t>
  </si>
  <si>
    <t>SO 01-04</t>
  </si>
  <si>
    <t>Elektroinstalace a hromosvod</t>
  </si>
  <si>
    <t>{9d7e4f6e-7a57-4059-9088-d21e1b074845}</t>
  </si>
  <si>
    <t>SO 01-05</t>
  </si>
  <si>
    <t>Venkovní kanalizace a vodovod</t>
  </si>
  <si>
    <t>{5b618024-a465-4ae7-abd0-cbbeea556e4e}</t>
  </si>
  <si>
    <t>SO 01-06</t>
  </si>
  <si>
    <t>Mobiliář</t>
  </si>
  <si>
    <t>{f187e82f-9777-4ecb-a55c-7bd9674df81f}</t>
  </si>
  <si>
    <t>SO 02</t>
  </si>
  <si>
    <t>Rekonstrukce volejbalových kurtů</t>
  </si>
  <si>
    <t>{4ad89c7c-62d9-4087-ad1e-3d031dd64fa2}</t>
  </si>
  <si>
    <t>SO 03</t>
  </si>
  <si>
    <t>Přístřešek na antuku</t>
  </si>
  <si>
    <t>{9859632c-ab78-40fb-8d0f-3775354b6b88}</t>
  </si>
  <si>
    <t>SO 04</t>
  </si>
  <si>
    <t>Zábradlí hlavního fotbalového hřiště</t>
  </si>
  <si>
    <t>{08da151c-8401-4e73-aaee-151193cd346d}</t>
  </si>
  <si>
    <t>SO 05</t>
  </si>
  <si>
    <t>Zábradlí tréninkového fotbalového hřiště</t>
  </si>
  <si>
    <t>{471a4aff-ffe8-4ba4-af4e-45bf9aa2990c}</t>
  </si>
  <si>
    <t>SO 06</t>
  </si>
  <si>
    <t>Závlaha tréninkového fotbalového hřiště</t>
  </si>
  <si>
    <t>{46e541e0-fa6b-4633-80ba-fe26dcca0a8a}</t>
  </si>
  <si>
    <t>SO 07</t>
  </si>
  <si>
    <t>Automatická závlaha volejbalových kurtů</t>
  </si>
  <si>
    <t>{180bddc6-b93e-4dfb-af0a-741db472ac72}</t>
  </si>
  <si>
    <t>SO 08</t>
  </si>
  <si>
    <t>Přeložení schodiště u pozorovatelny</t>
  </si>
  <si>
    <t>{8673e22d-44a9-4250-bc74-bb8ec4d1b103}</t>
  </si>
  <si>
    <t>SO 09</t>
  </si>
  <si>
    <t>Rozšíření zámkové dlažby u vstupu do fotbalových šaten</t>
  </si>
  <si>
    <t>{fd1789fb-0c7f-44dc-af41-dc2bc9eb7697}</t>
  </si>
  <si>
    <t>SO 10</t>
  </si>
  <si>
    <t>Markýza nad vchodem do fotbalových šaten</t>
  </si>
  <si>
    <t>{8c8f8808-8628-4513-b754-abb80006466a}</t>
  </si>
  <si>
    <t>SO 11</t>
  </si>
  <si>
    <t>Výměna pletiva u tenisových kurtů</t>
  </si>
  <si>
    <t>{db815eb0-7456-42db-a854-073b98337379}</t>
  </si>
  <si>
    <t>SO 12</t>
  </si>
  <si>
    <t>Automatická závlaha tenisových kurtů</t>
  </si>
  <si>
    <t>{e04afdda-d5d7-4cee-bbcd-c9e85cc8720a}</t>
  </si>
  <si>
    <t>SO 13</t>
  </si>
  <si>
    <t>Rozšíření zámkové dlažby podél tenisových kurtů</t>
  </si>
  <si>
    <t>{8847da26-76e5-45fe-9814-574ffd373e22}</t>
  </si>
  <si>
    <t>SO 14</t>
  </si>
  <si>
    <t>Přístřešek beachvolejbalu</t>
  </si>
  <si>
    <t>{c979d843-6d8f-437c-b3f5-be061e356538}</t>
  </si>
  <si>
    <t>KRYCÍ LIST SOUPISU PRACÍ</t>
  </si>
  <si>
    <t>Objekt:</t>
  </si>
  <si>
    <t>001 - Vedlejší a ostatní náklady</t>
  </si>
  <si>
    <t>REKAPITULACE ČLENĚNÍ SOUPISU PRACÍ</t>
  </si>
  <si>
    <t>Kód dílu - Popis</t>
  </si>
  <si>
    <t>Cena celkem [CZK]</t>
  </si>
  <si>
    <t>Náklady ze soupisu prací</t>
  </si>
  <si>
    <t>-1</t>
  </si>
  <si>
    <t>VRN - Vedlejší rozpočtové náklady</t>
  </si>
  <si>
    <t xml:space="preserve">    VRN1 - Průzkumné, geodetické a projektové práce</t>
  </si>
  <si>
    <t xml:space="preserve">    VRN3 - Zařízení staveniště</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</si>
  <si>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</si>
  <si>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</si>
  <si>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</si>
  <si>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</si>
  <si>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</si>
  <si>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</si>
  <si>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</si>
  <si>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</si>
  <si>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</si>
  <si>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</si>
  <si>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</si>
  <si>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</si>
  <si>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</si>
  <si>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</si>
  <si>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</si>
  <si>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5</t>
  </si>
  <si>
    <t>ROZPOCET</t>
  </si>
  <si>
    <t>VRN1</t>
  </si>
  <si>
    <t>Průzkumné, geodetické a projektové práce</t>
  </si>
  <si>
    <t>K</t>
  </si>
  <si>
    <t>012002000</t>
  </si>
  <si>
    <t>Geodetické práce</t>
  </si>
  <si>
    <t>kpl</t>
  </si>
  <si>
    <t>CS ÚRS 2022 01</t>
  </si>
  <si>
    <t>1024</t>
  </si>
  <si>
    <t>370951196</t>
  </si>
  <si>
    <t>P</t>
  </si>
  <si>
    <t>Poznámka k položce:_x000d_
položka zahrnuje vytyčení stavby, zaměření, geometrický plán apod.</t>
  </si>
  <si>
    <t>013254000</t>
  </si>
  <si>
    <t>Dokumentace skutečného provedení stavby</t>
  </si>
  <si>
    <t>631132741</t>
  </si>
  <si>
    <t>VRN3</t>
  </si>
  <si>
    <t>Zařízení staveniště</t>
  </si>
  <si>
    <t>3</t>
  </si>
  <si>
    <t>030001000</t>
  </si>
  <si>
    <t>2090839879</t>
  </si>
  <si>
    <t>Poznámka k položce:_x000d_
položka zahrnuje vybavení staveniště (mobilní WC, stavební buňky), oplocení, označení apod.</t>
  </si>
  <si>
    <t>fasáda</t>
  </si>
  <si>
    <t>133,865</t>
  </si>
  <si>
    <t>izolaces</t>
  </si>
  <si>
    <t>23,6</t>
  </si>
  <si>
    <t>izolacev</t>
  </si>
  <si>
    <t>115,575</t>
  </si>
  <si>
    <t>malby</t>
  </si>
  <si>
    <t>274,305</t>
  </si>
  <si>
    <t>obklad</t>
  </si>
  <si>
    <t>122,72</t>
  </si>
  <si>
    <t>odkop</t>
  </si>
  <si>
    <t>82,925</t>
  </si>
  <si>
    <t>odvoz</t>
  </si>
  <si>
    <t>103,315</t>
  </si>
  <si>
    <t>SO 01 - Klubovna volejbalu</t>
  </si>
  <si>
    <t>P1</t>
  </si>
  <si>
    <t>52</t>
  </si>
  <si>
    <t>Soupis:</t>
  </si>
  <si>
    <t>P2</t>
  </si>
  <si>
    <t>25</t>
  </si>
  <si>
    <t>SO 01-01 - Stavební část</t>
  </si>
  <si>
    <t>P3</t>
  </si>
  <si>
    <t>m2</t>
  </si>
  <si>
    <t>24,4</t>
  </si>
  <si>
    <t>palubky2</t>
  </si>
  <si>
    <t>153,415</t>
  </si>
  <si>
    <t>podhledvenkovní</t>
  </si>
  <si>
    <t>89,557</t>
  </si>
  <si>
    <t>podhledvnitřní</t>
  </si>
  <si>
    <t>31,11</t>
  </si>
  <si>
    <t>rýha</t>
  </si>
  <si>
    <t>20,39</t>
  </si>
  <si>
    <t>stěny</t>
  </si>
  <si>
    <t>209,505</t>
  </si>
  <si>
    <t>zárubně</t>
  </si>
  <si>
    <t>15,8</t>
  </si>
  <si>
    <t>zeleň</t>
  </si>
  <si>
    <t>8</t>
  </si>
  <si>
    <t>ZP01</t>
  </si>
  <si>
    <t>92,5</t>
  </si>
  <si>
    <t>ZP02</t>
  </si>
  <si>
    <t>39</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</si>
  <si>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</si>
  <si>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</si>
  <si>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</si>
  <si>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</si>
  <si>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</si>
  <si>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</si>
  <si>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</si>
  <si>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</si>
  <si>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998 - Přesun hmot</t>
  </si>
  <si>
    <t>PSV - Práce a dodávky PSV</t>
  </si>
  <si>
    <t xml:space="preserve">    711 - Izolace proti vodě, vlhkosti a plynům</t>
  </si>
  <si>
    <t xml:space="preserve">    713 - Izolace tepelné</t>
  </si>
  <si>
    <t xml:space="preserve">    751 - Vzduchotechnika</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</si>
  <si>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</si>
  <si>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</si>
  <si>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</si>
  <si>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</si>
  <si>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</si>
  <si>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781 - Dokončovací práce - obklady</t>
  </si>
  <si>
    <t xml:space="preserve">    783 - Dokončovací práce - nátěry</t>
  </si>
  <si>
    <t xml:space="preserve">    784 - Dokončovací práce - malby a tapety</t>
  </si>
  <si>
    <t>OST - Ostatní</t>
  </si>
  <si>
    <t>HSV</t>
  </si>
  <si>
    <t>Práce a dodávky HSV</t>
  </si>
  <si>
    <t>Zemní práce</t>
  </si>
  <si>
    <t>122251102</t>
  </si>
  <si>
    <t>Odkopávky a prokopávky nezapažené v hornině třídy těžitelnosti I skupiny 3 objem do 50 m3 strojně</t>
  </si>
  <si>
    <t>m3</t>
  </si>
  <si>
    <t>CS ÚRS 2023 02</t>
  </si>
  <si>
    <t>4</t>
  </si>
  <si>
    <t>-1833127493</t>
  </si>
  <si>
    <t>VV</t>
  </si>
  <si>
    <t>"odkop na kótu -0,430"</t>
  </si>
  <si>
    <t>(7,7*11,9+(7,7+3,2)*5,5*0,5)*0,43</t>
  </si>
  <si>
    <t>ZP01*0,23</t>
  </si>
  <si>
    <t>ZP02*0,24</t>
  </si>
  <si>
    <t>Součet</t>
  </si>
  <si>
    <t>132251101</t>
  </si>
  <si>
    <t>Hloubení rýh nezapažených š do 800 mm v hornině třídy těžitelnosti I skupiny 3 objem do 20 m3 strojně</t>
  </si>
  <si>
    <t>1695538216</t>
  </si>
  <si>
    <t>7,7*0,5*0,59</t>
  </si>
  <si>
    <t>11,2*0,5*0,59</t>
  </si>
  <si>
    <t>7*0,5*0,59</t>
  </si>
  <si>
    <t>2,4*0,5*0,59</t>
  </si>
  <si>
    <t>0,5*0,4*0,59</t>
  </si>
  <si>
    <t>2*0,4*0,59</t>
  </si>
  <si>
    <t>14,6*0,4*0,59</t>
  </si>
  <si>
    <t>2*6,7*0,3*0,25</t>
  </si>
  <si>
    <t xml:space="preserve">"pro drenáž"  28*0,5*0,5</t>
  </si>
  <si>
    <t>162751117</t>
  </si>
  <si>
    <t>Vodorovné přemístění přes 9 000 do 10000 m výkopku/sypaniny z horniny třídy těžitelnosti I skupiny 1 až 3</t>
  </si>
  <si>
    <t>1590802256</t>
  </si>
  <si>
    <t>rýha+odkop</t>
  </si>
  <si>
    <t>162751119</t>
  </si>
  <si>
    <t>Příplatek k vodorovnému přemístění výkopku/sypaniny z horniny třídy těžitelnosti I skupiny 1 až 3 ZKD 1000 m přes 10000 m</t>
  </si>
  <si>
    <t>-812740960</t>
  </si>
  <si>
    <t>"skládka do 20 km"</t>
  </si>
  <si>
    <t>odvoz*10</t>
  </si>
  <si>
    <t>171201221</t>
  </si>
  <si>
    <t>Poplatek za uložení na skládce (skládkovné) zeminy a kamení kód odpadu 17 05 04</t>
  </si>
  <si>
    <t>t</t>
  </si>
  <si>
    <t>-1687510466</t>
  </si>
  <si>
    <t>odvoz*1,8</t>
  </si>
  <si>
    <t>6</t>
  </si>
  <si>
    <t>171251201</t>
  </si>
  <si>
    <t>Uložení sypaniny na skládky nebo meziskládky</t>
  </si>
  <si>
    <t>-1889372461</t>
  </si>
  <si>
    <t>7</t>
  </si>
  <si>
    <t>181111111</t>
  </si>
  <si>
    <t>Plošná úprava terénu do 500 m2 zemina skupiny 1 až 4 nerovnosti přes 50 do 100 mm v rovinně a svahu do 1:5</t>
  </si>
  <si>
    <t>-1317552433</t>
  </si>
  <si>
    <t>181311103</t>
  </si>
  <si>
    <t>Rozprostření ornice tl vrstvy do 200 mm v rovině nebo ve svahu do 1:5 ručně</t>
  </si>
  <si>
    <t>1452467131</t>
  </si>
  <si>
    <t>"zeleň"</t>
  </si>
  <si>
    <t>4*1</t>
  </si>
  <si>
    <t>5*0,8</t>
  </si>
  <si>
    <t>9</t>
  </si>
  <si>
    <t>181912112</t>
  </si>
  <si>
    <t>Úprava pláně v hornině třídy těžitelnosti I skupiny 3 se zhutněním ručně</t>
  </si>
  <si>
    <t>1005023889</t>
  </si>
  <si>
    <t>ZP01+ZP02</t>
  </si>
  <si>
    <t>"pod základovou deskou"</t>
  </si>
  <si>
    <t>6,1*7,1+4,9*7,1+(7,1+2,5)*0,5*4,9</t>
  </si>
  <si>
    <t>10</t>
  </si>
  <si>
    <t>183101314</t>
  </si>
  <si>
    <t>Jamky pro výsadbu s výměnou 100 % půdy zeminy tř 1 až 4 obj přes 0,05 do 0,125 m3 v rovině a svahu do 1:5</t>
  </si>
  <si>
    <t>kus</t>
  </si>
  <si>
    <t>1124925886</t>
  </si>
  <si>
    <t>11</t>
  </si>
  <si>
    <t>M</t>
  </si>
  <si>
    <t>10321100</t>
  </si>
  <si>
    <t>zahradní substrát pro výsadbu VL</t>
  </si>
  <si>
    <t>-152589147</t>
  </si>
  <si>
    <t>21,000*0,125</t>
  </si>
  <si>
    <t>12</t>
  </si>
  <si>
    <t>184201111</t>
  </si>
  <si>
    <t>Výsadba stromu bez balu do jamky v kmene do 1,8 m v rovině a svahu do 1:5</t>
  </si>
  <si>
    <t>-1648526342</t>
  </si>
  <si>
    <t>13</t>
  </si>
  <si>
    <t>026404451</t>
  </si>
  <si>
    <t xml:space="preserve">habr obecný /Carpinus betulus/ </t>
  </si>
  <si>
    <t>-2077564496</t>
  </si>
  <si>
    <t>14</t>
  </si>
  <si>
    <t>184801131</t>
  </si>
  <si>
    <t>Ošetřování vysazených dřevin ve skupinách v rovině a svahu do 1:5</t>
  </si>
  <si>
    <t>1243322799</t>
  </si>
  <si>
    <t>184911421</t>
  </si>
  <si>
    <t>Mulčování rostlin kůrou tl do 0,1 m v rovině a svahu do 1:5</t>
  </si>
  <si>
    <t>-342974604</t>
  </si>
  <si>
    <t>16</t>
  </si>
  <si>
    <t>10391100</t>
  </si>
  <si>
    <t>kůra mulčovací VL</t>
  </si>
  <si>
    <t>2061600521</t>
  </si>
  <si>
    <t>zeleň*0,103</t>
  </si>
  <si>
    <t>Zakládání</t>
  </si>
  <si>
    <t>17</t>
  </si>
  <si>
    <t>211971110</t>
  </si>
  <si>
    <t>Zřízení opláštění žeber nebo trativodů geotextilií v rýze nebo zářezu sklonu do 1:2</t>
  </si>
  <si>
    <t>897080420</t>
  </si>
  <si>
    <t>24*1,6</t>
  </si>
  <si>
    <t>18</t>
  </si>
  <si>
    <t>69311080</t>
  </si>
  <si>
    <t>geotextilie netkaná separační, ochranná, filtrační, drenážní PES 200g/m2</t>
  </si>
  <si>
    <t>-2130553621</t>
  </si>
  <si>
    <t>38,400*1,1</t>
  </si>
  <si>
    <t>19</t>
  </si>
  <si>
    <t>212750101</t>
  </si>
  <si>
    <t>Trativod z drenážních trubek PVC-U SN 4 perforace 360° včetně lože otevřený výkop DN 100 pro budovy plocha pro vtékání vody min. 80 cm2/m</t>
  </si>
  <si>
    <t>m</t>
  </si>
  <si>
    <t>-377133914</t>
  </si>
  <si>
    <t>20</t>
  </si>
  <si>
    <t>271532212</t>
  </si>
  <si>
    <t>Podsyp pod základové konstrukce se zhutněním z hrubého kameniva frakce 16 až 32 mm</t>
  </si>
  <si>
    <t>740990749</t>
  </si>
  <si>
    <t>(6,1*7,1+4,9*7,1+(7,1+2,5)*0,5*4,9)*0,15</t>
  </si>
  <si>
    <t>273313611</t>
  </si>
  <si>
    <t>Základové desky z betonu tř. C 16/20</t>
  </si>
  <si>
    <t>-1839813349</t>
  </si>
  <si>
    <t>(7,5+11,7+(7,5+3)*5,3*0,5)*0,12</t>
  </si>
  <si>
    <t>22</t>
  </si>
  <si>
    <t>273351121</t>
  </si>
  <si>
    <t>Zřízení bednění základových desek</t>
  </si>
  <si>
    <t>-835712039</t>
  </si>
  <si>
    <t>(7,5+11,7+7+3+0,3+2*0,5+1,8+14,9)*0,12</t>
  </si>
  <si>
    <t>23</t>
  </si>
  <si>
    <t>273351122</t>
  </si>
  <si>
    <t>Odstranění bednění základových desek</t>
  </si>
  <si>
    <t>148370849</t>
  </si>
  <si>
    <t>24</t>
  </si>
  <si>
    <t>273362021</t>
  </si>
  <si>
    <t>Výztuž základových desek svařovanými sítěmi Kari</t>
  </si>
  <si>
    <t>1668676352</t>
  </si>
  <si>
    <t>"dle výkresu základů"</t>
  </si>
  <si>
    <t>0,666</t>
  </si>
  <si>
    <t>274313611</t>
  </si>
  <si>
    <t>Základové pásy z betonu tř. C 16/20</t>
  </si>
  <si>
    <t>1893314838</t>
  </si>
  <si>
    <t>7,7*0,5*0,34</t>
  </si>
  <si>
    <t>11,2*0,5*0,34</t>
  </si>
  <si>
    <t>7*0,5*0,34</t>
  </si>
  <si>
    <t>2,4*0,5*0,34</t>
  </si>
  <si>
    <t>0,5*0,4*0,34</t>
  </si>
  <si>
    <t>2*0,4*0,34</t>
  </si>
  <si>
    <t>14,6*0,4*0,34</t>
  </si>
  <si>
    <t>2*6,7*0,3*0,4</t>
  </si>
  <si>
    <t>26</t>
  </si>
  <si>
    <t>274351121</t>
  </si>
  <si>
    <t>Zřízení bednění základových pasů rovného</t>
  </si>
  <si>
    <t>767560083</t>
  </si>
  <si>
    <t>2*6,8*0,15*2</t>
  </si>
  <si>
    <t>27</t>
  </si>
  <si>
    <t>274351122</t>
  </si>
  <si>
    <t>Odstranění bednění základových pasů rovného</t>
  </si>
  <si>
    <t>-871325129</t>
  </si>
  <si>
    <t>28</t>
  </si>
  <si>
    <t>279113134</t>
  </si>
  <si>
    <t>Základová zeď tl přes 250 do 300 mm z tvárnic ztraceného bednění včetně výplně z betonu tř. C 16/20</t>
  </si>
  <si>
    <t>-467989287</t>
  </si>
  <si>
    <t>(7,5+11,5+7+3+2+14,6+0,5)*0,4</t>
  </si>
  <si>
    <t>Svislé a kompletní konstrukce</t>
  </si>
  <si>
    <t>29</t>
  </si>
  <si>
    <t>311271511</t>
  </si>
  <si>
    <t>Zdivo nosné rovné tl 200 mm z vibrolisovaných betonových skořepinových tvárnic na MC</t>
  </si>
  <si>
    <t>-742841835</t>
  </si>
  <si>
    <t>11,7*3*0,2</t>
  </si>
  <si>
    <t>3*7,1*(3+3,9)*0,5*0,2</t>
  </si>
  <si>
    <t>(14,9+2+0,5)*3,9*0,2</t>
  </si>
  <si>
    <t>(7+3,1)*3,6*0,2</t>
  </si>
  <si>
    <t>-(2*1*2,6+2*1*2,15+0,8*0,7*2+1,1*2,6+1,75*2,6)*0,2</t>
  </si>
  <si>
    <t>-(3,25*1,7+1,65*1,7+1,5*1,7+1,1*2,6+0,8*2,1)*0,2</t>
  </si>
  <si>
    <t>30</t>
  </si>
  <si>
    <t>317121101</t>
  </si>
  <si>
    <t>Montáž prefabrikovaných překladů délky do 1500 mm</t>
  </si>
  <si>
    <t>-1452476932</t>
  </si>
  <si>
    <t xml:space="preserve">"P1"  8</t>
  </si>
  <si>
    <t>31</t>
  </si>
  <si>
    <t>593210521</t>
  </si>
  <si>
    <t>betonový překlad P1</t>
  </si>
  <si>
    <t>-1589647328</t>
  </si>
  <si>
    <t>32</t>
  </si>
  <si>
    <t>317121102</t>
  </si>
  <si>
    <t>Montáž prefabrikovaných překladů délky přes 1500 do 2200 mm</t>
  </si>
  <si>
    <t>-1163917109</t>
  </si>
  <si>
    <t xml:space="preserve">"P2"  1</t>
  </si>
  <si>
    <t>33</t>
  </si>
  <si>
    <t>593210522</t>
  </si>
  <si>
    <t>betonový překlad P2</t>
  </si>
  <si>
    <t>1307255959</t>
  </si>
  <si>
    <t>34</t>
  </si>
  <si>
    <t>317321511</t>
  </si>
  <si>
    <t>Překlad ze ŽB tř. C 20/25</t>
  </si>
  <si>
    <t>1815342133</t>
  </si>
  <si>
    <t xml:space="preserve">"P3"  3,7*0,19*0,19</t>
  </si>
  <si>
    <t>35</t>
  </si>
  <si>
    <t>317351512</t>
  </si>
  <si>
    <t>Ztracené bednění překladů z betonových U-profilů ve zdech tl 200 mm</t>
  </si>
  <si>
    <t>2021696570</t>
  </si>
  <si>
    <t xml:space="preserve">"P3"  3,8</t>
  </si>
  <si>
    <t>36</t>
  </si>
  <si>
    <t>317361821</t>
  </si>
  <si>
    <t>Výztuž překladů a říms z betonářské oceli 10 505</t>
  </si>
  <si>
    <t>1600430473</t>
  </si>
  <si>
    <t xml:space="preserve">"P3"  0,063</t>
  </si>
  <si>
    <t>Vodorovné konstrukce</t>
  </si>
  <si>
    <t>37</t>
  </si>
  <si>
    <t>417321414</t>
  </si>
  <si>
    <t>Ztužující pásy a věnce ze ŽB tř. C 20/25</t>
  </si>
  <si>
    <t>-1940403620</t>
  </si>
  <si>
    <t>"V1"</t>
  </si>
  <si>
    <t>11,7*0,2*0,2</t>
  </si>
  <si>
    <t>3*7,1*0,2*0,2</t>
  </si>
  <si>
    <t>(14,9+2+0,5)*0,2*0,2</t>
  </si>
  <si>
    <t>(7+3,1)*0,2*0,2</t>
  </si>
  <si>
    <t>38</t>
  </si>
  <si>
    <t>417351115</t>
  </si>
  <si>
    <t>Zřízení bednění ztužujících věnců</t>
  </si>
  <si>
    <t>-1950831412</t>
  </si>
  <si>
    <t>11,7*0,2*2</t>
  </si>
  <si>
    <t>3*7,1*0,2*2</t>
  </si>
  <si>
    <t>(14,9+2+0,5)*0,2*2</t>
  </si>
  <si>
    <t>(7+3,1)*0,2*2</t>
  </si>
  <si>
    <t>417351116</t>
  </si>
  <si>
    <t>Odstranění bednění ztužujících věnců</t>
  </si>
  <si>
    <t>-994748004</t>
  </si>
  <si>
    <t>40</t>
  </si>
  <si>
    <t>417361821</t>
  </si>
  <si>
    <t>Výztuž ztužujících pásů a věnců betonářskou ocelí 10 505</t>
  </si>
  <si>
    <t>585330637</t>
  </si>
  <si>
    <t xml:space="preserve">"V1"  0,23</t>
  </si>
  <si>
    <t>Komunikace pozemní</t>
  </si>
  <si>
    <t>41</t>
  </si>
  <si>
    <t>564710001</t>
  </si>
  <si>
    <t>Podklad z kameniva hrubého drceného vel. 8-16 mm plochy do 100 m2 tl 50 mm</t>
  </si>
  <si>
    <t>-1076359745</t>
  </si>
  <si>
    <t>42</t>
  </si>
  <si>
    <t>564831011</t>
  </si>
  <si>
    <t>Podklad ze štěrkodrtě ŠD plochy do 100 m2 tl 100 mm</t>
  </si>
  <si>
    <t>-152619613</t>
  </si>
  <si>
    <t>43</t>
  </si>
  <si>
    <t>596211110</t>
  </si>
  <si>
    <t>Kladení zámkové dlažby komunikací pro pěší ručně tl 60 mm skupiny A pl do 50 m2</t>
  </si>
  <si>
    <t>958598111</t>
  </si>
  <si>
    <t>"dle skladby ZP02"</t>
  </si>
  <si>
    <t>44</t>
  </si>
  <si>
    <t>592450151</t>
  </si>
  <si>
    <t>dlažba zámková tl. 60mm přírodní</t>
  </si>
  <si>
    <t>397111797</t>
  </si>
  <si>
    <t>ZP02*1,03</t>
  </si>
  <si>
    <t>45</t>
  </si>
  <si>
    <t>596811311</t>
  </si>
  <si>
    <t>Kladení velkoformátové betonové dlažby tl do 100 mm velikosti do 0,5 m2 pl do 300 m2</t>
  </si>
  <si>
    <t>-1419114590</t>
  </si>
  <si>
    <t>"dle skladby ZP1"</t>
  </si>
  <si>
    <t>46</t>
  </si>
  <si>
    <t>592460041</t>
  </si>
  <si>
    <t>dlažba plošná betonová terasová hladká 600x600x50mm</t>
  </si>
  <si>
    <t>2070459973</t>
  </si>
  <si>
    <t>ZP01*1,03</t>
  </si>
  <si>
    <t>Úpravy povrchů, podlahy a osazování výplní</t>
  </si>
  <si>
    <t>47</t>
  </si>
  <si>
    <t>612131121</t>
  </si>
  <si>
    <t>Penetrační disperzní nátěr vnitřních stěn nanášený ručně</t>
  </si>
  <si>
    <t>-240243248</t>
  </si>
  <si>
    <t>48</t>
  </si>
  <si>
    <t>612142001</t>
  </si>
  <si>
    <t>Potažení vnitřních stěn sklovláknitým pletivem vtlačeným do tenkovrstvé hmoty</t>
  </si>
  <si>
    <t>676159886</t>
  </si>
  <si>
    <t>49</t>
  </si>
  <si>
    <t>612321121</t>
  </si>
  <si>
    <t>Vápenocementová omítka hladká jednovrstvá vnitřních stěn nanášená ručně</t>
  </si>
  <si>
    <t>801985411</t>
  </si>
  <si>
    <t>"pod keramický obklad na zdivu"</t>
  </si>
  <si>
    <t xml:space="preserve">"1.07"  2*2,1</t>
  </si>
  <si>
    <t xml:space="preserve">"1.06"  (0,9+2,7)*2,1</t>
  </si>
  <si>
    <t xml:space="preserve">"1.08"  (2,2+0,9)*2,1</t>
  </si>
  <si>
    <t xml:space="preserve">"1.09"  2*2,1</t>
  </si>
  <si>
    <t xml:space="preserve">"1.10a"  (1+1,8)*2,1</t>
  </si>
  <si>
    <t xml:space="preserve">"1.10b"  1*2,1</t>
  </si>
  <si>
    <t xml:space="preserve">"1.11"  (2-0,8)*2,1</t>
  </si>
  <si>
    <t xml:space="preserve">"1.11a"  (1,8+0,9)*2,1</t>
  </si>
  <si>
    <t>3,8</t>
  </si>
  <si>
    <t>50</t>
  </si>
  <si>
    <t>612321141</t>
  </si>
  <si>
    <t>Vápenocementová omítka štuková dvouvrstvá vnitřních stěn nanášená ručně</t>
  </si>
  <si>
    <t>-526490550</t>
  </si>
  <si>
    <t xml:space="preserve">"1.07"  2*1</t>
  </si>
  <si>
    <t xml:space="preserve">"1.06"  (0,9+2,7)*1</t>
  </si>
  <si>
    <t xml:space="preserve">"1.08"  (2,2+0,9)*1</t>
  </si>
  <si>
    <t xml:space="preserve">"1.09"  2*1</t>
  </si>
  <si>
    <t xml:space="preserve">"1.10a"  (1+1,8)*1</t>
  </si>
  <si>
    <t xml:space="preserve">"1.10b"  1*1</t>
  </si>
  <si>
    <t xml:space="preserve">"1.11"  1*1</t>
  </si>
  <si>
    <t xml:space="preserve">"1.11a"  (1,8+0,9)*1</t>
  </si>
  <si>
    <t xml:space="preserve">"1.11b"  0,9*1</t>
  </si>
  <si>
    <t xml:space="preserve">"1.01"  (6,1+2*5,2)*3,2</t>
  </si>
  <si>
    <t>-(1,1*2,6+0,8*2,1+3,25*1,7+1,5*1,7+1,3*1,7)</t>
  </si>
  <si>
    <t>(1,1+2*2,6)*0,2</t>
  </si>
  <si>
    <t>(3,25+2*1,7)*0,2</t>
  </si>
  <si>
    <t>(1,5+1,3+2*1,7)*0,2</t>
  </si>
  <si>
    <t xml:space="preserve">"1.02"  (2,4+4)*3,5</t>
  </si>
  <si>
    <t>-(0,8*2,1+1*2,6)</t>
  </si>
  <si>
    <t>(1+2*2,6)*0,2</t>
  </si>
  <si>
    <t xml:space="preserve">"1.03"  (2,4+4)*2*3,5</t>
  </si>
  <si>
    <t>-1*2,6</t>
  </si>
  <si>
    <t xml:space="preserve">"1.04"  (7+4+0,5+5,2)*3,3</t>
  </si>
  <si>
    <t>-1,75*2,6</t>
  </si>
  <si>
    <t>(1,75+2*2,6)*0,2</t>
  </si>
  <si>
    <t xml:space="preserve">"1.05"  (1,1+2,2+1,4)*3,5</t>
  </si>
  <si>
    <t>-1,1*2,6</t>
  </si>
  <si>
    <t>51</t>
  </si>
  <si>
    <t>622131121</t>
  </si>
  <si>
    <t>Penetrační nátěr vnějších stěn nanášený ručně</t>
  </si>
  <si>
    <t>-1492714700</t>
  </si>
  <si>
    <t>622211021</t>
  </si>
  <si>
    <t>Montáž kontaktního zateplení vnějších stěn lepením a mechanickým kotvením polystyrénových desek do betonu a zdiva tl přes 80 do 120 mm</t>
  </si>
  <si>
    <t>1397806258</t>
  </si>
  <si>
    <t>"sokl nad terénem"</t>
  </si>
  <si>
    <t>(17,2+2*0,7-1*2-1,6)*0,3</t>
  </si>
  <si>
    <t>(7,9+1,1)*0,3</t>
  </si>
  <si>
    <t>(12-2*1)*0,3</t>
  </si>
  <si>
    <t>(7+3,5-1,1)*0,3</t>
  </si>
  <si>
    <t>53</t>
  </si>
  <si>
    <t>28376422</t>
  </si>
  <si>
    <t>deska z polystyrénu XPS, hrana polodrážková a hladký povrch 300kPA tl 100mm</t>
  </si>
  <si>
    <t>917239705</t>
  </si>
  <si>
    <t>13,020*1,05</t>
  </si>
  <si>
    <t>54</t>
  </si>
  <si>
    <t>622321121</t>
  </si>
  <si>
    <t>Vápenocementová omítka hladká jednovrstvá vnějších stěn nanášená ručně</t>
  </si>
  <si>
    <t>1870129704</t>
  </si>
  <si>
    <t>"stěny dle sladby SV/1 a SV/2"</t>
  </si>
  <si>
    <t>"čelní"</t>
  </si>
  <si>
    <t>(17,2+2*0,7)*3,5</t>
  </si>
  <si>
    <t>-(1,65*1,7+3,25*1,7+0,8*2,3*2+1,6*2,3)</t>
  </si>
  <si>
    <t>"boční"</t>
  </si>
  <si>
    <t>7,9*(3,5+2,5)*0,5</t>
  </si>
  <si>
    <t>-(1,1*2,3+1,95*1,7)</t>
  </si>
  <si>
    <t>"zadní"</t>
  </si>
  <si>
    <t>12*2,5</t>
  </si>
  <si>
    <t>-(2*1*2,3+0,8*0,65*2)</t>
  </si>
  <si>
    <t>(7+3,5)*3,1</t>
  </si>
  <si>
    <t>-1,1*2,1</t>
  </si>
  <si>
    <t>55</t>
  </si>
  <si>
    <t>631311115</t>
  </si>
  <si>
    <t>Mazanina tl přes 50 do 80 mm z betonu prostého bez zvýšených nároků na prostředí tř. C 20/25</t>
  </si>
  <si>
    <t>-1398024414</t>
  </si>
  <si>
    <t>P1*0,06</t>
  </si>
  <si>
    <t>P2*0,06</t>
  </si>
  <si>
    <t>P3*0,075</t>
  </si>
  <si>
    <t>56</t>
  </si>
  <si>
    <t>631319021</t>
  </si>
  <si>
    <t>Příplatek k mazanině tl přes 50 do 80 mm za přehlazení s poprášením cementem</t>
  </si>
  <si>
    <t>1811953993</t>
  </si>
  <si>
    <t>57</t>
  </si>
  <si>
    <t>631319171</t>
  </si>
  <si>
    <t>Příplatek k mazanině tl přes 50 do 80 mm za stržení povrchu spodní vrstvy před vložením výztuže</t>
  </si>
  <si>
    <t>910090642</t>
  </si>
  <si>
    <t>58</t>
  </si>
  <si>
    <t>631362021</t>
  </si>
  <si>
    <t>Výztuž mazanin svařovanými sítěmi Kari</t>
  </si>
  <si>
    <t>-405669184</t>
  </si>
  <si>
    <t>"KARI síť 150/150/4"</t>
  </si>
  <si>
    <t>P1*0,00135*1,15</t>
  </si>
  <si>
    <t>P2*0,00135*1,15</t>
  </si>
  <si>
    <t>P3*0,00135*1,15</t>
  </si>
  <si>
    <t>59</t>
  </si>
  <si>
    <t>632481213</t>
  </si>
  <si>
    <t>Separační vrstva z PE fólie</t>
  </si>
  <si>
    <t>1469894410</t>
  </si>
  <si>
    <t>P1+P2+P3</t>
  </si>
  <si>
    <t>60</t>
  </si>
  <si>
    <t>634662111</t>
  </si>
  <si>
    <t>Výplň dilatačních spar šířky do 10 mm v mazaninách akrylátovým tmelem</t>
  </si>
  <si>
    <t>1735681069</t>
  </si>
  <si>
    <t>61</t>
  </si>
  <si>
    <t>634911112</t>
  </si>
  <si>
    <t>Řezání dilatačních spár š 5 mm hl přes 10 do 20 mm v čerstvé betonové mazanině</t>
  </si>
  <si>
    <t>1304512718</t>
  </si>
  <si>
    <t>5,2+6,1</t>
  </si>
  <si>
    <t>5,5+4</t>
  </si>
  <si>
    <t>2,4+2,4</t>
  </si>
  <si>
    <t>62</t>
  </si>
  <si>
    <t>642942111</t>
  </si>
  <si>
    <t>Osazování zárubní nebo rámů dveřních kovových do 2,5 m2 na MC</t>
  </si>
  <si>
    <t>-1041684132</t>
  </si>
  <si>
    <t>1+1</t>
  </si>
  <si>
    <t>63</t>
  </si>
  <si>
    <t>553001</t>
  </si>
  <si>
    <t>dvoudílná ocelová zárubeň pro stěnu tl. 200 mm</t>
  </si>
  <si>
    <t>ks</t>
  </si>
  <si>
    <t>714225319</t>
  </si>
  <si>
    <t>Ostatní konstrukce a práce, bourání</t>
  </si>
  <si>
    <t>64</t>
  </si>
  <si>
    <t>916131213</t>
  </si>
  <si>
    <t>Osazení silničního obrubníku betonového stojatého s boční opěrou do lože z betonu prostého</t>
  </si>
  <si>
    <t>1237675111</t>
  </si>
  <si>
    <t>"OS"</t>
  </si>
  <si>
    <t>27,5</t>
  </si>
  <si>
    <t>65</t>
  </si>
  <si>
    <t>59217034</t>
  </si>
  <si>
    <t>obrubník betonový silniční 1000x150x300mm</t>
  </si>
  <si>
    <t>-2118143132</t>
  </si>
  <si>
    <t>27,500*1,02</t>
  </si>
  <si>
    <t>66</t>
  </si>
  <si>
    <t>916231213</t>
  </si>
  <si>
    <t>Osazení chodníkového obrubníku betonového stojatého s boční opěrou do lože z betonu prostého</t>
  </si>
  <si>
    <t>-424475059</t>
  </si>
  <si>
    <t xml:space="preserve">"OZ"  16,5</t>
  </si>
  <si>
    <t>67</t>
  </si>
  <si>
    <t>59217011</t>
  </si>
  <si>
    <t>obrubník betonový zahradní 500x50x200mm</t>
  </si>
  <si>
    <t>-1433445759</t>
  </si>
  <si>
    <t>16,500*1,02</t>
  </si>
  <si>
    <t>68</t>
  </si>
  <si>
    <t>916991121</t>
  </si>
  <si>
    <t>Lože pod obrubníky, krajníky nebo obruby z dlažebních kostek z betonu prostého</t>
  </si>
  <si>
    <t>1782141248</t>
  </si>
  <si>
    <t>27,5*0,2*0,3</t>
  </si>
  <si>
    <t>16,5*0,2*0,2</t>
  </si>
  <si>
    <t>69</t>
  </si>
  <si>
    <t>949101111</t>
  </si>
  <si>
    <t>Lešení pomocné pro objekty pozemních staveb s lešeňovou podlahou v do 1,9 m zatížení do 150 kg/m2</t>
  </si>
  <si>
    <t>1860441491</t>
  </si>
  <si>
    <t>70</t>
  </si>
  <si>
    <t>949101112</t>
  </si>
  <si>
    <t>Lešení pomocné pro objekty pozemních staveb s lešeňovou podlahou v přes 1,9 do 3,5 m zatížení do 150 kg/m2</t>
  </si>
  <si>
    <t>-1765533725</t>
  </si>
  <si>
    <t>100</t>
  </si>
  <si>
    <t>(12+7+3,5+12)*1,5</t>
  </si>
  <si>
    <t>71</t>
  </si>
  <si>
    <t>952901111</t>
  </si>
  <si>
    <t>Vyčištění budov bytové a občanské výstavby při výšce podlaží do 4 m</t>
  </si>
  <si>
    <t>-1497128148</t>
  </si>
  <si>
    <t>72</t>
  </si>
  <si>
    <t>953943211</t>
  </si>
  <si>
    <t>Osazování hasicího přístroje</t>
  </si>
  <si>
    <t>-1190105160</t>
  </si>
  <si>
    <t>73</t>
  </si>
  <si>
    <t>44932114</t>
  </si>
  <si>
    <t>přístroj hasicí ruční práškový PG 6 LE</t>
  </si>
  <si>
    <t>-1812144948</t>
  </si>
  <si>
    <t>74</t>
  </si>
  <si>
    <t>953993321R</t>
  </si>
  <si>
    <t xml:space="preserve">Kompl. dod. + mtž.  bezpečnostní, orientační nebo informační tabulky </t>
  </si>
  <si>
    <t>soub</t>
  </si>
  <si>
    <t>1374813500</t>
  </si>
  <si>
    <t>Poznámka k položce:_x000d_
druh a umístění tabulek dle PBŔ</t>
  </si>
  <si>
    <t>998</t>
  </si>
  <si>
    <t>Přesun hmot</t>
  </si>
  <si>
    <t>75</t>
  </si>
  <si>
    <t>998011001</t>
  </si>
  <si>
    <t>Přesun hmot pro budovy zděné v do 6 m</t>
  </si>
  <si>
    <t>-1619515169</t>
  </si>
  <si>
    <t>PSV</t>
  </si>
  <si>
    <t>Práce a dodávky PSV</t>
  </si>
  <si>
    <t>711</t>
  </si>
  <si>
    <t>Izolace proti vodě, vlhkosti a plynům</t>
  </si>
  <si>
    <t>76</t>
  </si>
  <si>
    <t>711111001</t>
  </si>
  <si>
    <t>Provedení izolace proti zemní vlhkosti vodorovné za studena nátěrem penetračním</t>
  </si>
  <si>
    <t>-400558755</t>
  </si>
  <si>
    <t>7,5*11,7+(7,5+3)*5,3*0,5</t>
  </si>
  <si>
    <t>77</t>
  </si>
  <si>
    <t>711112001</t>
  </si>
  <si>
    <t>Provedení izolace proti zemní vlhkosti svislé za studena nátěrem penetračním</t>
  </si>
  <si>
    <t>202714946</t>
  </si>
  <si>
    <t>(7,5+11,7+7+3+0,3+2*0,5+1,8+14,9)*0,5</t>
  </si>
  <si>
    <t>78</t>
  </si>
  <si>
    <t>11163150</t>
  </si>
  <si>
    <t>lak penetrační asfaltový</t>
  </si>
  <si>
    <t>-2036733478</t>
  </si>
  <si>
    <t>izolacev*0,0003</t>
  </si>
  <si>
    <t>izolaces*0,00035</t>
  </si>
  <si>
    <t>79</t>
  </si>
  <si>
    <t>711141559</t>
  </si>
  <si>
    <t>Provedení izolace proti zemní vlhkosti pásy přitavením vodorovné NAIP</t>
  </si>
  <si>
    <t>2053734864</t>
  </si>
  <si>
    <t>80</t>
  </si>
  <si>
    <t>711142559</t>
  </si>
  <si>
    <t>Provedení izolace proti zemní vlhkosti pásy přitavením svislé NAIP</t>
  </si>
  <si>
    <t>-1830562401</t>
  </si>
  <si>
    <t>81</t>
  </si>
  <si>
    <t>62853006</t>
  </si>
  <si>
    <t>pás asfaltový natavitelný modifikovaný SBS tl 4,2mm s vložkou ze skleněné tkaniny a hrubozrnným břidličným posypem na horním povrchu</t>
  </si>
  <si>
    <t>2095119360</t>
  </si>
  <si>
    <t>izolacev*1,15</t>
  </si>
  <si>
    <t>izolaces*1,2</t>
  </si>
  <si>
    <t>82</t>
  </si>
  <si>
    <t>711161212</t>
  </si>
  <si>
    <t>Izolace proti zemní vlhkosti nopovou fólií svislá, nopek v 8,0 mm, tl do 0,6 mm</t>
  </si>
  <si>
    <t>-905573403</t>
  </si>
  <si>
    <t>"základy pod terénem"</t>
  </si>
  <si>
    <t>(7,5+11,7+7+3+0,3+2*0,5+1,8+14,9)*0,7</t>
  </si>
  <si>
    <t>83</t>
  </si>
  <si>
    <t>711161383</t>
  </si>
  <si>
    <t>Izolace proti zemní vlhkosti nopovou fólií ukončení horní lištou</t>
  </si>
  <si>
    <t>-1550567678</t>
  </si>
  <si>
    <t>7,5+11,7+7+3+0,3+2*0,5+1,8+14,9</t>
  </si>
  <si>
    <t>84</t>
  </si>
  <si>
    <t>998711201</t>
  </si>
  <si>
    <t>Přesun hmot procentní pro izolace proti vodě, vlhkosti a plynům v objektech v do 6 m</t>
  </si>
  <si>
    <t>%</t>
  </si>
  <si>
    <t>677063112</t>
  </si>
  <si>
    <t>713</t>
  </si>
  <si>
    <t>Izolace tepelné</t>
  </si>
  <si>
    <t>85</t>
  </si>
  <si>
    <t>713001</t>
  </si>
  <si>
    <t>Kompl. dod. + mtž. PURENIT 50/150</t>
  </si>
  <si>
    <t>-328862975</t>
  </si>
  <si>
    <t>"pod vchodovými dveřmi"</t>
  </si>
  <si>
    <t>1*4+1,1*2+1,75</t>
  </si>
  <si>
    <t>86</t>
  </si>
  <si>
    <t>713121111</t>
  </si>
  <si>
    <t>Montáž izolace tepelné podlah volně kladenými rohožemi, pásy, dílci, deskami 1 vrstva</t>
  </si>
  <si>
    <t>-388450158</t>
  </si>
  <si>
    <t>87</t>
  </si>
  <si>
    <t>28375912</t>
  </si>
  <si>
    <t>deska EPS 150 pro konstrukce s vysokým zatížením λ=0,035 tl 80mm</t>
  </si>
  <si>
    <t>-375097931</t>
  </si>
  <si>
    <t>(P1+P2+P3)*1,02</t>
  </si>
  <si>
    <t>88</t>
  </si>
  <si>
    <t>713121211</t>
  </si>
  <si>
    <t>Montáž izolace tepelné podlah volně kladenými okrajovými pásky</t>
  </si>
  <si>
    <t>-1416830909</t>
  </si>
  <si>
    <t>(7+6,1)*2</t>
  </si>
  <si>
    <t>(7+4,9)*2</t>
  </si>
  <si>
    <t>7+6,8+2,2+5,1+0,5</t>
  </si>
  <si>
    <t>89</t>
  </si>
  <si>
    <t>28375812</t>
  </si>
  <si>
    <t>deska EPS S pro aplikace bez zatížení λ=0,042-0,043 tl 10mm</t>
  </si>
  <si>
    <t>-953193820</t>
  </si>
  <si>
    <t>71,600*0,06*1,1</t>
  </si>
  <si>
    <t>90</t>
  </si>
  <si>
    <t>713131241</t>
  </si>
  <si>
    <t>Montáž izolace tepelné stěn lepením celoplošně v kombinaci s mechanickým kotvením rohoží, pásů, dílců, desek tl do 100mm</t>
  </si>
  <si>
    <t>-1885865791</t>
  </si>
  <si>
    <t>Mezisoučet</t>
  </si>
  <si>
    <t>91</t>
  </si>
  <si>
    <t>-1654835934</t>
  </si>
  <si>
    <t>33,04*1,02</t>
  </si>
  <si>
    <t>92</t>
  </si>
  <si>
    <t>631522631</t>
  </si>
  <si>
    <t xml:space="preserve">deska tepelně izolační minerální  λ=0,034 tl 100mm</t>
  </si>
  <si>
    <t>644263620</t>
  </si>
  <si>
    <t>fasáda*1,05</t>
  </si>
  <si>
    <t>93</t>
  </si>
  <si>
    <t>998713201</t>
  </si>
  <si>
    <t>Přesun hmot procentní pro izolace tepelné v objektech v do 6 m</t>
  </si>
  <si>
    <t>1356005952</t>
  </si>
  <si>
    <t>751</t>
  </si>
  <si>
    <t>94</t>
  </si>
  <si>
    <t>751398041</t>
  </si>
  <si>
    <t>Montáž protidešťové žaluzie nebo žaluziové klapky na kruhové potrubí D do 300 mm</t>
  </si>
  <si>
    <t>-1322739277</t>
  </si>
  <si>
    <t>2+2</t>
  </si>
  <si>
    <t>95</t>
  </si>
  <si>
    <t>429729151</t>
  </si>
  <si>
    <t xml:space="preserve">žaluzie protidešťová  pozink vel. 200 x 200 ozn. Z/VZT1</t>
  </si>
  <si>
    <t>-1510812858</t>
  </si>
  <si>
    <t>96</t>
  </si>
  <si>
    <t>429729171</t>
  </si>
  <si>
    <t xml:space="preserve">žaluzie protidešťová  pozink vel. 300 x 200 ozn. Z/VZT2</t>
  </si>
  <si>
    <t>-409343103</t>
  </si>
  <si>
    <t>97</t>
  </si>
  <si>
    <t>998751201</t>
  </si>
  <si>
    <t>Přesun hmot procentní pro vzduchotechniku v objektech výšky do 12 m</t>
  </si>
  <si>
    <t>-1489648737</t>
  </si>
  <si>
    <t>763</t>
  </si>
  <si>
    <t>Konstrukce suché výstavby</t>
  </si>
  <si>
    <t>98</t>
  </si>
  <si>
    <t>763001</t>
  </si>
  <si>
    <t>Příplatek za použítí voděodolné SDK desky</t>
  </si>
  <si>
    <t>1138320061</t>
  </si>
  <si>
    <t>3*2*(1,8*3,1-0,7*2,1)</t>
  </si>
  <si>
    <t>2*1*3,1</t>
  </si>
  <si>
    <t>2*1,8*3,1</t>
  </si>
  <si>
    <t>(2*2,2+2)*3,3-0,7*2,1-0,8*2,1</t>
  </si>
  <si>
    <t>(2*2,7+2+0,6)*3,3-0,8*2,1-0,7*2,1</t>
  </si>
  <si>
    <t>99</t>
  </si>
  <si>
    <t>763111411</t>
  </si>
  <si>
    <t>SDK příčka tl 100 mm profil CW+UW 50 desky 2xA 12,5 s izolací EI 60 Rw do 51 dB</t>
  </si>
  <si>
    <t>-545749768</t>
  </si>
  <si>
    <t>5*1,8*3,2</t>
  </si>
  <si>
    <t>-0,7*2,1*4</t>
  </si>
  <si>
    <t>2,2*3,1-0,7*2,1</t>
  </si>
  <si>
    <t>2,7*3,1-0,7*2,1</t>
  </si>
  <si>
    <t>(4,9+4)*3,4</t>
  </si>
  <si>
    <t>-2*0,8*2,1</t>
  </si>
  <si>
    <t>3,2*3,5</t>
  </si>
  <si>
    <t>763111417</t>
  </si>
  <si>
    <t>SDK příčka tl 150 mm profil CW+UW 100 desky 2xA 12,5 s izolací EI 60 Rw do 56 dB</t>
  </si>
  <si>
    <t>-1434464376</t>
  </si>
  <si>
    <t>6,1*3,1</t>
  </si>
  <si>
    <t>(3+0,7)*3,2</t>
  </si>
  <si>
    <t>101</t>
  </si>
  <si>
    <t>763119001</t>
  </si>
  <si>
    <t>Úprava příčky pro umístění rozvaděče</t>
  </si>
  <si>
    <t>-1371954347</t>
  </si>
  <si>
    <t xml:space="preserve">Poznámka k položce:_x000d_
dle pozn. č. 1 m.č. 1.01_x000d_
</t>
  </si>
  <si>
    <t>102</t>
  </si>
  <si>
    <t>763111717</t>
  </si>
  <si>
    <t>SDK příčka základní penetrační nátěr (oboustranně)</t>
  </si>
  <si>
    <t>-1492516135</t>
  </si>
  <si>
    <t>80,27+33,75</t>
  </si>
  <si>
    <t>103</t>
  </si>
  <si>
    <t>763131613</t>
  </si>
  <si>
    <t>Montáž zavěšené jednovrstvé nosné konstrukce z profilů CD, UD SDK podhled</t>
  </si>
  <si>
    <t>1287028707</t>
  </si>
  <si>
    <t>104</t>
  </si>
  <si>
    <t>590306261</t>
  </si>
  <si>
    <t xml:space="preserve">profil pro stropní konstrukce </t>
  </si>
  <si>
    <t>-1240628596</t>
  </si>
  <si>
    <t>(podhledvnitřní+podhledvenkovní)*2,5</t>
  </si>
  <si>
    <t>105</t>
  </si>
  <si>
    <t>763181311</t>
  </si>
  <si>
    <t>Montáž jednokřídlové kovové zárubně SDK příčka</t>
  </si>
  <si>
    <t>1143526142</t>
  </si>
  <si>
    <t>2+1+3</t>
  </si>
  <si>
    <t>106</t>
  </si>
  <si>
    <t>55331589</t>
  </si>
  <si>
    <t>zárubeň jednokřídlá ocelová pro sádrokartonové příčky tl stěny 75-100mm rozměru 700/1970, 2100mm</t>
  </si>
  <si>
    <t>-1444952758</t>
  </si>
  <si>
    <t>2+3</t>
  </si>
  <si>
    <t>107</t>
  </si>
  <si>
    <t>55331590</t>
  </si>
  <si>
    <t>zárubeň jednokřídlá ocelová pro sádrokartonové příčky tl stěny 75-100mm rozměru 800/1970, 2100mm</t>
  </si>
  <si>
    <t>-845799719</t>
  </si>
  <si>
    <t>108</t>
  </si>
  <si>
    <t>763181421</t>
  </si>
  <si>
    <t>Ztužující výplň otvoru pro dveře pro příčky do 3,25 m zátěž křídla přes 25 kg</t>
  </si>
  <si>
    <t>712144163</t>
  </si>
  <si>
    <t>109</t>
  </si>
  <si>
    <t>763183111</t>
  </si>
  <si>
    <t>Montáž pouzdra posuvných dveří s jednou kapsou pro jedno křídlo š do 800 mm do SDK příčky</t>
  </si>
  <si>
    <t>-501903967</t>
  </si>
  <si>
    <t>110</t>
  </si>
  <si>
    <t>55331621</t>
  </si>
  <si>
    <t>pouzdro stavební posuvných dveří jednopouzdrové 700mm atypický rozměr</t>
  </si>
  <si>
    <t>1407119452</t>
  </si>
  <si>
    <t>111</t>
  </si>
  <si>
    <t>763411126R</t>
  </si>
  <si>
    <t>Dveře sanitárních příček ozn. T/1.06</t>
  </si>
  <si>
    <t>5961762</t>
  </si>
  <si>
    <t>Poznámka k položce:_x000d_
cena zahrnuje kompletní provedení dle popisu v tabulce truhlářských výrobků vč. kotvení a kování</t>
  </si>
  <si>
    <t>112</t>
  </si>
  <si>
    <t>998763401</t>
  </si>
  <si>
    <t>Přesun hmot procentní pro sádrokartonové konstrukce v objektech v do 6 m</t>
  </si>
  <si>
    <t>-1501260224</t>
  </si>
  <si>
    <t>764</t>
  </si>
  <si>
    <t>Konstrukce klempířské</t>
  </si>
  <si>
    <t>113</t>
  </si>
  <si>
    <t>764001</t>
  </si>
  <si>
    <t xml:space="preserve">Kompl. dod. + mtž. prkno 24 x 100 mm po obvodu střechy pod okapnici </t>
  </si>
  <si>
    <t>701970402</t>
  </si>
  <si>
    <t>Poznámka k položce:_x000d_
cena zahrnuje kompletní provedení dle popisu v PD vč. dodávky potřebného materiálu</t>
  </si>
  <si>
    <t>12+17,5+2*0,6</t>
  </si>
  <si>
    <t>114</t>
  </si>
  <si>
    <t>764002</t>
  </si>
  <si>
    <t xml:space="preserve">Kompl. dod. + mtž. prkno 12 x 100 mm po obvodu střechy pod okapnici </t>
  </si>
  <si>
    <t>1666444469</t>
  </si>
  <si>
    <t>7,8+7,5+3</t>
  </si>
  <si>
    <t>115</t>
  </si>
  <si>
    <t>764212631R</t>
  </si>
  <si>
    <t>Atiková okapnice z Pz s povrchovou úpravou rš 150 mm</t>
  </si>
  <si>
    <t>898610248</t>
  </si>
  <si>
    <t xml:space="preserve">"K/ST1"  33,3</t>
  </si>
  <si>
    <t xml:space="preserve">"K/ST2"  26,7</t>
  </si>
  <si>
    <t>116</t>
  </si>
  <si>
    <t>764216601</t>
  </si>
  <si>
    <t>Oplechování rovných parapetů mechanicky kotvené z Pz s povrchovou úpravou rš 150 mm</t>
  </si>
  <si>
    <t>732779436</t>
  </si>
  <si>
    <t xml:space="preserve">"K2/1.01"  1,1</t>
  </si>
  <si>
    <t>117</t>
  </si>
  <si>
    <t>764216604R</t>
  </si>
  <si>
    <t>Oplechování rovných parapetů mechanicky kotvené z Pz s povrchovou úpravou rš 300 mm</t>
  </si>
  <si>
    <t>-1617990700</t>
  </si>
  <si>
    <t xml:space="preserve">"K1/1.01"  3,7</t>
  </si>
  <si>
    <t xml:space="preserve">"K2/1.01"  3,3</t>
  </si>
  <si>
    <t xml:space="preserve">"K/1.06, 1.08"  0,85*2</t>
  </si>
  <si>
    <t>118</t>
  </si>
  <si>
    <t>764511612r</t>
  </si>
  <si>
    <t>Žlab podokapní hranatý z Pz s povrchovou úpravou rš 333 mm</t>
  </si>
  <si>
    <t>1701769342</t>
  </si>
  <si>
    <t xml:space="preserve">"K/ZTI"  27,5</t>
  </si>
  <si>
    <t>119</t>
  </si>
  <si>
    <t>764511662</t>
  </si>
  <si>
    <t>Kotlík hranatý pro podokapní žlaby z Pz s povrchovou úpravou 330/100 mm</t>
  </si>
  <si>
    <t>-580541334</t>
  </si>
  <si>
    <t>120</t>
  </si>
  <si>
    <t>764518622R</t>
  </si>
  <si>
    <t>Svody hranaté včetně objímek, kolen, odskoků z Pz s povrchovou úpravou průměru 100 mm</t>
  </si>
  <si>
    <t>-348732294</t>
  </si>
  <si>
    <t xml:space="preserve">"K/ZTI"  5,8</t>
  </si>
  <si>
    <t>121</t>
  </si>
  <si>
    <t>998764201</t>
  </si>
  <si>
    <t>Přesun hmot procentní pro konstrukce klempířské v objektech v do 6 m</t>
  </si>
  <si>
    <t>-1580354506</t>
  </si>
  <si>
    <t>766</t>
  </si>
  <si>
    <t>Konstrukce truhlářské</t>
  </si>
  <si>
    <t>122</t>
  </si>
  <si>
    <t>766001</t>
  </si>
  <si>
    <t>Kompl. dod. + mtž. KVH latě (provětrávaná mezera) na ocelové L- konzoly</t>
  </si>
  <si>
    <t>-1413005972</t>
  </si>
  <si>
    <t>Poznámka k položce:_x000d_
cena zahrnuje kompletní provedení vč. dodávky potřebného mateirálu dle popisu v PD skladby SV/01 a SV/02</t>
  </si>
  <si>
    <t>(1,65+1,7)*0,2</t>
  </si>
  <si>
    <t>2*(0,8+2*2,6)*0,2</t>
  </si>
  <si>
    <t>(1,6+2*2,6)*0,2</t>
  </si>
  <si>
    <t>(1,95+1,7)*0,2</t>
  </si>
  <si>
    <t>2*(1+2*2,6)*0,2</t>
  </si>
  <si>
    <t>2*(0,8+2*0,65)*0,2</t>
  </si>
  <si>
    <t>(1,1+2*2,1)*0,2</t>
  </si>
  <si>
    <t>123</t>
  </si>
  <si>
    <t>766002</t>
  </si>
  <si>
    <t>Kompl. dod. + mtž. doplňková hydroizolační vrstva</t>
  </si>
  <si>
    <t>-989402866</t>
  </si>
  <si>
    <t>124</t>
  </si>
  <si>
    <t>766412223</t>
  </si>
  <si>
    <t>Montáž obložení stěn pl přes 1 m2 palubkami modřínovými š přes 80 do 100 mm</t>
  </si>
  <si>
    <t>2128071636</t>
  </si>
  <si>
    <t xml:space="preserve">"odpočet  cementotřísková deska"</t>
  </si>
  <si>
    <t>-1,4*1,7</t>
  </si>
  <si>
    <t>(1,6+2*0,7)*2,6</t>
  </si>
  <si>
    <t>125</t>
  </si>
  <si>
    <t>766421223R</t>
  </si>
  <si>
    <t>Montáž obložení podhledů jednoduchých palubkami modřínovými na rošt pro SDK desky</t>
  </si>
  <si>
    <t>-6442299</t>
  </si>
  <si>
    <t>Poznámka k položce:_x000d_
rošt oceněn v oddíle 763</t>
  </si>
  <si>
    <t xml:space="preserve">"1.01"  6,1*5,1</t>
  </si>
  <si>
    <t>126</t>
  </si>
  <si>
    <t>611911601</t>
  </si>
  <si>
    <t xml:space="preserve">palubky obkladové sibiřský modřín </t>
  </si>
  <si>
    <t>-1971701456</t>
  </si>
  <si>
    <t>podhledvnitřní*1,1</t>
  </si>
  <si>
    <t>palubky2*1,1</t>
  </si>
  <si>
    <t>127</t>
  </si>
  <si>
    <t>766414242</t>
  </si>
  <si>
    <t>Montáž obložení stěn pl do 5 m2 panely z aglomerovaných desek přes 0,60 do 1,50 m2</t>
  </si>
  <si>
    <t>1262905420</t>
  </si>
  <si>
    <t>1,4*1,7</t>
  </si>
  <si>
    <t>128</t>
  </si>
  <si>
    <t>766423342R</t>
  </si>
  <si>
    <t xml:space="preserve">Montáž obložení podhledů členitých panely aglomerovanými  na rošt pro SDK desky</t>
  </si>
  <si>
    <t>1172260198</t>
  </si>
  <si>
    <t>23,2*5</t>
  </si>
  <si>
    <t>(23,9+11,7)*5*0,5</t>
  </si>
  <si>
    <t>-(11,7*7,9+(7,9+3,2)*5,75*0,5)</t>
  </si>
  <si>
    <t>1,5*0,6</t>
  </si>
  <si>
    <t>129</t>
  </si>
  <si>
    <t>595907661</t>
  </si>
  <si>
    <t>deska cementotřísková fasádní hladká finální úprava tl 10mm</t>
  </si>
  <si>
    <t>359462620</t>
  </si>
  <si>
    <t>"stěny - fasáda"</t>
  </si>
  <si>
    <t>10,180*1,1</t>
  </si>
  <si>
    <t>"venkovní podhled"</t>
  </si>
  <si>
    <t>podhledvenkovní*1,1</t>
  </si>
  <si>
    <t>130</t>
  </si>
  <si>
    <t>766419001</t>
  </si>
  <si>
    <t>Příplatek k obkladu fasády za provedení všech detailů (kolem, oken, rohů, ukončení apod. )</t>
  </si>
  <si>
    <t>-1927921827</t>
  </si>
  <si>
    <t>131</t>
  </si>
  <si>
    <t>766660001</t>
  </si>
  <si>
    <t>Montáž dveřních křídel otvíravých jednokřídlových š do 0,8 m do ocelové zárubně</t>
  </si>
  <si>
    <t>-1328553442</t>
  </si>
  <si>
    <t>1+2+1+3+1</t>
  </si>
  <si>
    <t>132</t>
  </si>
  <si>
    <t>766660311</t>
  </si>
  <si>
    <t>Montáž posuvných dveří jednokřídlových průchozí š do 800 mm do pouzdra s jednou kapsou</t>
  </si>
  <si>
    <t>-1380764714</t>
  </si>
  <si>
    <t>133</t>
  </si>
  <si>
    <t>61162085</t>
  </si>
  <si>
    <t>dveře jednokřídlé dřevotřískové povrch laminátový plné 700x1970-2100mm</t>
  </si>
  <si>
    <t>-250288244</t>
  </si>
  <si>
    <t>5+1</t>
  </si>
  <si>
    <t>134</t>
  </si>
  <si>
    <t>61162086</t>
  </si>
  <si>
    <t>dveře jednokřídlé dřevotřískové povrch laminátový plné 800x1970-2100mm</t>
  </si>
  <si>
    <t>733850146</t>
  </si>
  <si>
    <t>135</t>
  </si>
  <si>
    <t>766660728R</t>
  </si>
  <si>
    <t>Montáž dveřního interiérového kování - cylindrická vložka</t>
  </si>
  <si>
    <t>2079063260</t>
  </si>
  <si>
    <t>136</t>
  </si>
  <si>
    <t>54964150</t>
  </si>
  <si>
    <t>vložka zámková cylindrická oboustranná+4 klíče</t>
  </si>
  <si>
    <t>-1527780658</t>
  </si>
  <si>
    <t>137</t>
  </si>
  <si>
    <t>766660729</t>
  </si>
  <si>
    <t>Montáž dveřního interiérového kování - štítku s klikou</t>
  </si>
  <si>
    <t>-672084056</t>
  </si>
  <si>
    <t>138</t>
  </si>
  <si>
    <t>549146201</t>
  </si>
  <si>
    <t xml:space="preserve">kování dveřní vrchní </t>
  </si>
  <si>
    <t>536802369</t>
  </si>
  <si>
    <t>139</t>
  </si>
  <si>
    <t>766666001</t>
  </si>
  <si>
    <t>Kompl. dod. + mtž. kování k posuvným dveřím</t>
  </si>
  <si>
    <t>-1124626736</t>
  </si>
  <si>
    <t>140</t>
  </si>
  <si>
    <t>766666002</t>
  </si>
  <si>
    <t>Kompl. dod. + mtž. podlahová zarážka</t>
  </si>
  <si>
    <t>-1932849788</t>
  </si>
  <si>
    <t>1+1+3</t>
  </si>
  <si>
    <t>141</t>
  </si>
  <si>
    <t>766695212</t>
  </si>
  <si>
    <t>Montáž truhlářských prahů dveří jednokřídlových š do 10 cm</t>
  </si>
  <si>
    <t>-2083004873</t>
  </si>
  <si>
    <t>142</t>
  </si>
  <si>
    <t>61187136</t>
  </si>
  <si>
    <t>práh dveřní dřevěný dubový tl 20mm dl 720mm š 100mm</t>
  </si>
  <si>
    <t>-1134723077</t>
  </si>
  <si>
    <t>143</t>
  </si>
  <si>
    <t>7669001</t>
  </si>
  <si>
    <t>Kompl. dod. + mtž. vnější plastová stěna vel. 1 000 x 2 645 ozn. E/1.01, 1.02, 1.03, 1.05</t>
  </si>
  <si>
    <t>-750595667</t>
  </si>
  <si>
    <t>Poznámka k položce:_x000d_
cena zahrnuje kompletní provedení vč. kování, kotvení, povrchové úpravy a řešení připojovací spáry dle popisu v tabulce oken a dveří</t>
  </si>
  <si>
    <t>144</t>
  </si>
  <si>
    <t>7669002</t>
  </si>
  <si>
    <t>Kompl. dod. + mtž. vnější okno plastové rohové vel. 3 200 x 1 695 ozn. O1/1.01</t>
  </si>
  <si>
    <t>982047353</t>
  </si>
  <si>
    <t>145</t>
  </si>
  <si>
    <t>7669003</t>
  </si>
  <si>
    <t xml:space="preserve">Kompl. dod. + mtž. vnější okno plastové  vel. 3 250 x 1 695 ozn. O2/1.01</t>
  </si>
  <si>
    <t>546358611</t>
  </si>
  <si>
    <t>146</t>
  </si>
  <si>
    <t>7669004</t>
  </si>
  <si>
    <t xml:space="preserve">Kompl. dod. + mtž. vnější okno plastové  vel. 800 x 700 ozn. O/1.06, 1.08</t>
  </si>
  <si>
    <t>4613598</t>
  </si>
  <si>
    <t>147</t>
  </si>
  <si>
    <t>7669005</t>
  </si>
  <si>
    <t>Kompl. dod. + mtž. vnější plastová stěna vel. 1 000 x 2 150 ozn. E/1.10, 1.11</t>
  </si>
  <si>
    <t>-543288615</t>
  </si>
  <si>
    <t>Poznámka k položce:_x000d_
cena zahrnuje kompletní provedení vč. kování, kotvení, všech doplňků, povrchové úpravy a řešení připojovací spáry dle popisu v tabulce oken a dveří</t>
  </si>
  <si>
    <t>148</t>
  </si>
  <si>
    <t>7669006</t>
  </si>
  <si>
    <t xml:space="preserve">Kompl. dod. + mtž. vnitřní plastový parapet  ozn. T1/1.01</t>
  </si>
  <si>
    <t>-2027944871</t>
  </si>
  <si>
    <t xml:space="preserve">Poznámka k položce:_x000d_
cena zahrnuje kompletní provedení  dle popisu v tabulce truhlářských výrobků_x000d_
</t>
  </si>
  <si>
    <t>149</t>
  </si>
  <si>
    <t>7669007</t>
  </si>
  <si>
    <t xml:space="preserve">Kompl. dod. + mtž. vnitřní plastový parapet  ozn. T2/1.01</t>
  </si>
  <si>
    <t>1122924976</t>
  </si>
  <si>
    <t>150</t>
  </si>
  <si>
    <t>7669008</t>
  </si>
  <si>
    <t xml:space="preserve">Kompl. dod. + mtž. vnitřní plastový parapet  ozn. T/1.06, 1.08</t>
  </si>
  <si>
    <t>-1011040654</t>
  </si>
  <si>
    <t>151</t>
  </si>
  <si>
    <t>998766201</t>
  </si>
  <si>
    <t>Přesun hmot procentní pro kce truhlářské v objektech v do 6 m</t>
  </si>
  <si>
    <t>814503631</t>
  </si>
  <si>
    <t>767</t>
  </si>
  <si>
    <t>Konstrukce zámečnické</t>
  </si>
  <si>
    <t>152</t>
  </si>
  <si>
    <t>767001</t>
  </si>
  <si>
    <t>Kompl. dod. + mtž. ocelová konstrukce</t>
  </si>
  <si>
    <t>kg</t>
  </si>
  <si>
    <t>410653248</t>
  </si>
  <si>
    <t>Poznámka k položce:_x000d_
cena zahrnuje kompletní provedení dle popisu v PD vč. dodávky potřebného materiálu, kotvení a povrchové úpravy - žárový pozink+prášková barva</t>
  </si>
  <si>
    <t xml:space="preserve">"dle výkazu materiálu"  4780,2</t>
  </si>
  <si>
    <t>153</t>
  </si>
  <si>
    <t>767002</t>
  </si>
  <si>
    <t>Kompl. dod. + mtž. izolační sendvičové panely - střecha</t>
  </si>
  <si>
    <t>-131873153</t>
  </si>
  <si>
    <t>Poznámka k položce:_x000d_
cena zahrnuje komplentí porvedení dle skladby STR/01 vč. dodávky potřebného materiálu, kotvení a řešení všech detailů (ukončení, napojení, prostupy apod.)</t>
  </si>
  <si>
    <t>23,2*5,2</t>
  </si>
  <si>
    <t>(23,9+11,7)*5,2*0,5</t>
  </si>
  <si>
    <t>154</t>
  </si>
  <si>
    <t>767003</t>
  </si>
  <si>
    <t>Kompl. dod. + mtž. oboložení venkovního podhledu - cementotřísková deska</t>
  </si>
  <si>
    <t>-91095649</t>
  </si>
  <si>
    <t>Poznámka k položce:_x000d_
cena zahrnuje komplentí provedení dle skladby STR/01 vč. dodávky potřebného materiálu, roštu, kotvení a řešení všech detailů (ukončení, napojení, prostupy apod.)</t>
  </si>
  <si>
    <t>-11,7*7,9</t>
  </si>
  <si>
    <t>-(7,9+3,2)*2,75*0,5</t>
  </si>
  <si>
    <t>(23,2+2*5+2*8+11,7)*0,5</t>
  </si>
  <si>
    <t>155</t>
  </si>
  <si>
    <t>767004</t>
  </si>
  <si>
    <t>Kompl. dod. + mtž. vnější vrata vel. 1 750 x 2 645 ozn. E/1.04</t>
  </si>
  <si>
    <t>1837373636</t>
  </si>
  <si>
    <t>156</t>
  </si>
  <si>
    <t>767005</t>
  </si>
  <si>
    <t>Kompl. dod. + mtž. ocelová čistící venkovní rohož vel. 400 x 600 ozn. Z/01, Z/02, Z/03</t>
  </si>
  <si>
    <t>789590915</t>
  </si>
  <si>
    <t xml:space="preserve">Poznámka k položce:_x000d_
cena zahrnuje kompletní provedení vč.rámu, kotvení a povrchové úpravy  dle popisu v tabulce zámečnických výrobků</t>
  </si>
  <si>
    <t>157</t>
  </si>
  <si>
    <t>998767201</t>
  </si>
  <si>
    <t>Přesun hmot procentní pro zámečnické konstrukce v objektech v do 6 m</t>
  </si>
  <si>
    <t>779418708</t>
  </si>
  <si>
    <t>771</t>
  </si>
  <si>
    <t>Podlahy z dlaždic</t>
  </si>
  <si>
    <t>158</t>
  </si>
  <si>
    <t>771121011</t>
  </si>
  <si>
    <t>Nátěr penetrační na podlahu</t>
  </si>
  <si>
    <t>-372415738</t>
  </si>
  <si>
    <t>P1+P2</t>
  </si>
  <si>
    <t>159</t>
  </si>
  <si>
    <t>771474111</t>
  </si>
  <si>
    <t>Montáž soklů z dlaždic keramických rovných flexibilní lepidlo v do 65 mm</t>
  </si>
  <si>
    <t>-1001585343</t>
  </si>
  <si>
    <t xml:space="preserve">"1.01"  (6,1+5,2)*2-1,1+0,2*2</t>
  </si>
  <si>
    <t xml:space="preserve">"1.02"  (4+2,4)*2-0,8*2-1+0,2*2</t>
  </si>
  <si>
    <t xml:space="preserve">"1.03"  (4+2,4)*2-0,8-1+0,2*2</t>
  </si>
  <si>
    <t>160</t>
  </si>
  <si>
    <t>771574153</t>
  </si>
  <si>
    <t>Montáž podlah keramických velkoformátových hladkých lepených flexibilním lepidlem přes 2 do 4 ks/m2</t>
  </si>
  <si>
    <t>1252243445</t>
  </si>
  <si>
    <t>"dle skladby PDL/01"</t>
  </si>
  <si>
    <t xml:space="preserve">"1.01"  32</t>
  </si>
  <si>
    <t xml:space="preserve">"1.02"  10</t>
  </si>
  <si>
    <t xml:space="preserve">"1.03"  10</t>
  </si>
  <si>
    <t>"dle skladby PDL/02"</t>
  </si>
  <si>
    <t xml:space="preserve">"1.06"  2,5</t>
  </si>
  <si>
    <t xml:space="preserve">"1.07"  4,9</t>
  </si>
  <si>
    <t xml:space="preserve">"1.08"  2</t>
  </si>
  <si>
    <t xml:space="preserve">"1.09"  4,8</t>
  </si>
  <si>
    <t xml:space="preserve">"1.10"  2,2</t>
  </si>
  <si>
    <t xml:space="preserve">"1.10a"  1,6</t>
  </si>
  <si>
    <t xml:space="preserve">"1.10b"  1,6</t>
  </si>
  <si>
    <t xml:space="preserve">"1.11"  2,1</t>
  </si>
  <si>
    <t xml:space="preserve">"1.11a"  1,6</t>
  </si>
  <si>
    <t xml:space="preserve">"1.11b"  1,7</t>
  </si>
  <si>
    <t>161</t>
  </si>
  <si>
    <t>597614151</t>
  </si>
  <si>
    <t>keramická dlažba</t>
  </si>
  <si>
    <t>1809630032</t>
  </si>
  <si>
    <t>Poznámka k položce:_x000d_
dle popisu v PD protikluzná R10/A</t>
  </si>
  <si>
    <t>(P1+P2)*1,15</t>
  </si>
  <si>
    <t xml:space="preserve">"na soklík"  43,9*0,06*1,2</t>
  </si>
  <si>
    <t>162</t>
  </si>
  <si>
    <t>771591112</t>
  </si>
  <si>
    <t>Izolace pod dlažbu nátěrem nebo stěrkou ve dvou vrstvách</t>
  </si>
  <si>
    <t>636012478</t>
  </si>
  <si>
    <t>163</t>
  </si>
  <si>
    <t>998771201</t>
  </si>
  <si>
    <t>Přesun hmot procentní pro podlahy z dlaždic v objektech v do 6 m</t>
  </si>
  <si>
    <t>1357035683</t>
  </si>
  <si>
    <t>781</t>
  </si>
  <si>
    <t>Dokončovací práce - obklady</t>
  </si>
  <si>
    <t>164</t>
  </si>
  <si>
    <t>781121011</t>
  </si>
  <si>
    <t>Nátěr penetrační na stěnu</t>
  </si>
  <si>
    <t>-1299250518</t>
  </si>
  <si>
    <t>165</t>
  </si>
  <si>
    <t>781131112</t>
  </si>
  <si>
    <t>Izolace pod obklad nátěrem nebo stěrkou ve dvou vrstvách</t>
  </si>
  <si>
    <t>1976271855</t>
  </si>
  <si>
    <t>"vytažení po obvodu"</t>
  </si>
  <si>
    <t>53,2*0,2</t>
  </si>
  <si>
    <t>"sprchy" 2*(2+2*1)*1,9</t>
  </si>
  <si>
    <t>166</t>
  </si>
  <si>
    <t>781131232</t>
  </si>
  <si>
    <t>Izolace pod obklad těsnícími pásy pro styčné nebo dilatační spáry</t>
  </si>
  <si>
    <t>820686639</t>
  </si>
  <si>
    <t>4*2,1</t>
  </si>
  <si>
    <t>(8*4+8)*0,2</t>
  </si>
  <si>
    <t>167</t>
  </si>
  <si>
    <t>781131264</t>
  </si>
  <si>
    <t>Izolace pod obklad těsnícími pásy mezi podlahou a stěnou</t>
  </si>
  <si>
    <t>-165955000</t>
  </si>
  <si>
    <t xml:space="preserve">"1.06"  (0,9+2,7)*2-0,7</t>
  </si>
  <si>
    <t xml:space="preserve">"1.07"  (2,7+2)*2-0,7-0,8</t>
  </si>
  <si>
    <t xml:space="preserve">"1.08"  (2,2+0,9)*2-0,7</t>
  </si>
  <si>
    <t xml:space="preserve">"1.09"  (2,6+2)*2-0,7-0,8</t>
  </si>
  <si>
    <t xml:space="preserve">"1.10"  (1,8+1)*2-0,7*2-0,8</t>
  </si>
  <si>
    <t xml:space="preserve">"1.10a,b,"  2*((0,9+1,8)*2-0,7)</t>
  </si>
  <si>
    <t xml:space="preserve">"1.11"  (1,8+2)*2-0,7-0,8+2*1</t>
  </si>
  <si>
    <t xml:space="preserve">"1.11a"  (1,8+0,9)*2-0,7</t>
  </si>
  <si>
    <t>168</t>
  </si>
  <si>
    <t>781474154</t>
  </si>
  <si>
    <t>Montáž obkladů vnitřních keramických velkoformátových hladkých přes 4 do 6 ks/m2 lepených flexibilním lepidlem</t>
  </si>
  <si>
    <t>1618773396</t>
  </si>
  <si>
    <t xml:space="preserve">"1.06"  ((0,9+2,7)*2-0,7)*2,1</t>
  </si>
  <si>
    <t xml:space="preserve">"1.07"  ((2,7+2)*2-0,7-0,8)*2,1</t>
  </si>
  <si>
    <t xml:space="preserve">"1.08"  ((2,2+0,9)*2-0,7)*2,1</t>
  </si>
  <si>
    <t xml:space="preserve">"1.09"  ((2,6+2)*2-0,7-0,8)*2,1</t>
  </si>
  <si>
    <t xml:space="preserve">"1.10"  ((1,8+1)*2-0,7*2-0,8)*2,1</t>
  </si>
  <si>
    <t xml:space="preserve">"1.10a,b,"  2*((0,9+1,8)*2-0,7)*2,1</t>
  </si>
  <si>
    <t xml:space="preserve">"1.11"  ((1,8+1)*2-0,7-0,8)*2,1</t>
  </si>
  <si>
    <t xml:space="preserve">"1.11a"  ((1,8+0,9)*2-0,7)*2,1</t>
  </si>
  <si>
    <t xml:space="preserve">"1.11b"  ((1,8+0,9)*2-2*0,7)*2,1</t>
  </si>
  <si>
    <t>169</t>
  </si>
  <si>
    <t>597610021</t>
  </si>
  <si>
    <t>obklad keramický</t>
  </si>
  <si>
    <t>1469700395</t>
  </si>
  <si>
    <t>Poznámka k položce:_x000d_
dle popisu v PD</t>
  </si>
  <si>
    <t>obklad*1,15</t>
  </si>
  <si>
    <t>170</t>
  </si>
  <si>
    <t>781495115</t>
  </si>
  <si>
    <t>Spárování vnitřních obkladů silikonem</t>
  </si>
  <si>
    <t>2051689477</t>
  </si>
  <si>
    <t>171</t>
  </si>
  <si>
    <t>998781201</t>
  </si>
  <si>
    <t>Přesun hmot procentní pro obklady keramické v objektech v do 6 m</t>
  </si>
  <si>
    <t>-52303436</t>
  </si>
  <si>
    <t>783</t>
  </si>
  <si>
    <t>Dokončovací práce - nátěry</t>
  </si>
  <si>
    <t>172</t>
  </si>
  <si>
    <t>783315101</t>
  </si>
  <si>
    <t>Mezinátěr jednonásobný syntetický standardní zámečnických konstrukcí</t>
  </si>
  <si>
    <t>2047355817</t>
  </si>
  <si>
    <t>173</t>
  </si>
  <si>
    <t>783317101</t>
  </si>
  <si>
    <t>Krycí jednonásobný syntetický standardní nátěr zámečnických konstrukcí</t>
  </si>
  <si>
    <t>-849409371</t>
  </si>
  <si>
    <t>"zárubně"</t>
  </si>
  <si>
    <t>3*(0,8+2*2,1)*0,4</t>
  </si>
  <si>
    <t>5*(0,7+2*2,1)*0,4</t>
  </si>
  <si>
    <t>784</t>
  </si>
  <si>
    <t>Dokončovací práce - malby a tapety</t>
  </si>
  <si>
    <t>174</t>
  </si>
  <si>
    <t>784181101</t>
  </si>
  <si>
    <t>Základní akrylátová jednonásobná bezbarvá penetrace podkladu v místnostech v do 3,80 m</t>
  </si>
  <si>
    <t>-1006102500</t>
  </si>
  <si>
    <t>175</t>
  </si>
  <si>
    <t>784221101</t>
  </si>
  <si>
    <t>Dvojnásobné bílé malby ze směsí za sucha dobře otěruvzdorných v místnostech do 3,80 m</t>
  </si>
  <si>
    <t>2097062994</t>
  </si>
  <si>
    <t>"nad keramickým obkladem"</t>
  </si>
  <si>
    <t xml:space="preserve">"1.06"  (0,9+2,7)*2*1</t>
  </si>
  <si>
    <t xml:space="preserve">"1.07"  (2,7+2)*2*1</t>
  </si>
  <si>
    <t xml:space="preserve">"1.08"  (2,2+0,9)*2*1</t>
  </si>
  <si>
    <t xml:space="preserve">"1.09"  (2,6+2)*2*1</t>
  </si>
  <si>
    <t xml:space="preserve">"1.10"  (1,8+1)*2*1</t>
  </si>
  <si>
    <t xml:space="preserve">"1.10a,b,"  2*(0,9+1,8)*2*1</t>
  </si>
  <si>
    <t xml:space="preserve">"1.11"  ((1,8+1)*2)*1</t>
  </si>
  <si>
    <t xml:space="preserve">"1.11a"  (1,8+0,9)*2*1</t>
  </si>
  <si>
    <t xml:space="preserve">"1.11b"  (1,8+0,9)*2*1</t>
  </si>
  <si>
    <t>OST</t>
  </si>
  <si>
    <t>Ostatní</t>
  </si>
  <si>
    <t>176</t>
  </si>
  <si>
    <t>Kompl. dod. + mtž. krbová kamna vč. nerezového komína</t>
  </si>
  <si>
    <t>512</t>
  </si>
  <si>
    <t>701210912</t>
  </si>
  <si>
    <t>Poznámka k položce:_x000d_
cena zahrnuje kompletní porvedení dle popisu v PD</t>
  </si>
  <si>
    <t>SO 01-02 - Zdravotně technické instalace</t>
  </si>
  <si>
    <t xml:space="preserve"> </t>
  </si>
  <si>
    <t>HSV - HSV</t>
  </si>
  <si>
    <t>PSV - PSV</t>
  </si>
  <si>
    <t xml:space="preserve">    721 - Zdravotechnika - vnitřní kanalizace</t>
  </si>
  <si>
    <t xml:space="preserve">    722 - Zdravotechnika - vnitřní vodovod</t>
  </si>
  <si>
    <t xml:space="preserve">    724 - Zdravotechnika - strojní vybavení</t>
  </si>
  <si>
    <t xml:space="preserve">    725 - Zdravotechnika - zařizovací předměty</t>
  </si>
  <si>
    <t xml:space="preserve">    726 - Zdravotechnika - instalační prefabrikáty</t>
  </si>
  <si>
    <t>HZS - Hodinové zúčtovací sazby</t>
  </si>
  <si>
    <t>132251103</t>
  </si>
  <si>
    <t xml:space="preserve">Hloubení rýh nezapažených  š do 800 mm v hornině třídy těžitelnosti I, skupiny 3 objem do 100 m3 strojně</t>
  </si>
  <si>
    <t>(23+16+3)*0,6*0,6 "svodná kanalizace</t>
  </si>
  <si>
    <t>161111502</t>
  </si>
  <si>
    <t>Svislé přemístění výkopku z horniny třídy těžitelnosti I, skupiny 1 až 3 hl výkopu přes 3 do 6 m nošením</t>
  </si>
  <si>
    <t>0,5*15,120 "hloubené vykopávky</t>
  </si>
  <si>
    <t>162651112</t>
  </si>
  <si>
    <t>Vodorovné přemístění přes 4 000 do 5000 m výkopku/sypaniny z horniny třídy těžitelnosti I skupiny 1 až 3</t>
  </si>
  <si>
    <t>2,520 "lože</t>
  </si>
  <si>
    <t>10,290 "obsyp</t>
  </si>
  <si>
    <t>(23+16+3)*0,013 "potrubí</t>
  </si>
  <si>
    <t>174101101</t>
  </si>
  <si>
    <t>Zásyp jam, šachet rýh nebo kolem objektů sypaninou se zhutněním</t>
  </si>
  <si>
    <t>15,120 "výkop</t>
  </si>
  <si>
    <t>-13,356 "vodorovné přemístění</t>
  </si>
  <si>
    <t>175111101</t>
  </si>
  <si>
    <t>Obsypání potrubí ručně sypaninou bez prohození, uloženou do 3 m</t>
  </si>
  <si>
    <t>(23+16+3)*0,6*0,43-(23+16+3)*0,013 "svodná kanalizace</t>
  </si>
  <si>
    <t>58331351</t>
  </si>
  <si>
    <t>kamenivo těžené drobné frakce 0/4</t>
  </si>
  <si>
    <t>1,89*10,187 "svodná kanalizace</t>
  </si>
  <si>
    <t>451572111</t>
  </si>
  <si>
    <t>Lože pod potrubí otevřený výkop z kameniva drobného těženého</t>
  </si>
  <si>
    <t>(23+16+3)*0,6*0,1 "svodná kanalizace</t>
  </si>
  <si>
    <t>721</t>
  </si>
  <si>
    <t>Zdravotechnika - vnitřní kanalizace</t>
  </si>
  <si>
    <t>721173401</t>
  </si>
  <si>
    <t>Potrubí kanalizační plastové svodné systém KG DN 100</t>
  </si>
  <si>
    <t>23 "svodná kanalizace</t>
  </si>
  <si>
    <t>721173402</t>
  </si>
  <si>
    <t>Potrubí kanalizační plastové svodné systém KG DN 125</t>
  </si>
  <si>
    <t>16 "svodná kanalizace</t>
  </si>
  <si>
    <t>721173403</t>
  </si>
  <si>
    <t>Potrubí kanalizační plastové svodné systém KG DN 150</t>
  </si>
  <si>
    <t>3 "svodná kanalizace</t>
  </si>
  <si>
    <t>721174024</t>
  </si>
  <si>
    <t>Potrubí kanalizační z PP odpadní systém HT DN 70</t>
  </si>
  <si>
    <t>9 "odpadní kanalizace</t>
  </si>
  <si>
    <t>286156020</t>
  </si>
  <si>
    <t>čistící tvarovka HTRE, DN 75</t>
  </si>
  <si>
    <t>1 "čístící tvarovka</t>
  </si>
  <si>
    <t>721174025</t>
  </si>
  <si>
    <t>Potrubí kanalizační z PP odpadní systém HT DN 100</t>
  </si>
  <si>
    <t>22 "odpadní kanalizace</t>
  </si>
  <si>
    <t>286156030</t>
  </si>
  <si>
    <t>čistící tvarovka HTRE, DN 100</t>
  </si>
  <si>
    <t>5 "čístící tvarovka</t>
  </si>
  <si>
    <t>721174042</t>
  </si>
  <si>
    <t>Potrubí kanalizační z PP připojovací systém HT DN 40</t>
  </si>
  <si>
    <t>5 "připojovací kanalizace</t>
  </si>
  <si>
    <t>721174043</t>
  </si>
  <si>
    <t>Potrubí kanalizační z PP připojovací systém HT DN 50</t>
  </si>
  <si>
    <t>13 "připojovací kanalizace</t>
  </si>
  <si>
    <t>721174044</t>
  </si>
  <si>
    <t>Potrubí kanalizační z PP připojovací systém HT DN 70</t>
  </si>
  <si>
    <t>2 "připojovací kanalizace</t>
  </si>
  <si>
    <t>721174045</t>
  </si>
  <si>
    <t>Potrubí kanalizační z PP připojovací systém HT DN 100</t>
  </si>
  <si>
    <t>9 "připojovací kanalizace</t>
  </si>
  <si>
    <t>721194104</t>
  </si>
  <si>
    <t>Vyvedení a upevnění odpadních výpustek DN 40</t>
  </si>
  <si>
    <t>4+2+2 "výpustky DN40</t>
  </si>
  <si>
    <t>721194106</t>
  </si>
  <si>
    <t>Vyvedení a upevnění odpadních výpustek DN 50</t>
  </si>
  <si>
    <t>2+1+4+1 "výpustky DN50</t>
  </si>
  <si>
    <t>721194109</t>
  </si>
  <si>
    <t>Vyvedení a upevnění odpadních výpustek DN 100</t>
  </si>
  <si>
    <t>5+1 "výpustky DN100</t>
  </si>
  <si>
    <t>721211421</t>
  </si>
  <si>
    <t>Vpusť podlahová se svislým odtokem DN 50/75/110 mřížka nerez 115x115 se suchou klapkou proti zápachu</t>
  </si>
  <si>
    <t>2 "sklad, pisoár</t>
  </si>
  <si>
    <t>7212423-R</t>
  </si>
  <si>
    <t>Vtok se zápachovou uzávěrkou HL 21 s přídavným uzávěrem pro suchý stav</t>
  </si>
  <si>
    <t>2 "odvod úkapů</t>
  </si>
  <si>
    <t>721273153</t>
  </si>
  <si>
    <t>Hlavice ventilační polypropylen PP DN 110</t>
  </si>
  <si>
    <t>2 "odvětrání kanalizace</t>
  </si>
  <si>
    <t>721274123</t>
  </si>
  <si>
    <t>Přivzdušňovací ventil vnitřní odpadních potrubí DN 100</t>
  </si>
  <si>
    <t>1 "přivzdušňovací ventil</t>
  </si>
  <si>
    <t>721290111</t>
  </si>
  <si>
    <t>Zkouška těsnosti potrubí kanalizace vodou do DN 125</t>
  </si>
  <si>
    <t>5+13+2+9+9+22 "připojovací, odpadní kanalizace</t>
  </si>
  <si>
    <t>721290112</t>
  </si>
  <si>
    <t>Zkouška těsnosti potrubí kanalizace vodou do DN 200</t>
  </si>
  <si>
    <t>23+16+3 "svodná kanalizace</t>
  </si>
  <si>
    <t>998721101</t>
  </si>
  <si>
    <t>Přesun hmot tonážní pro vnitřní kanalizace v objektech v do 6 m</t>
  </si>
  <si>
    <t>722</t>
  </si>
  <si>
    <t>Zdravotechnika - vnitřní vodovod</t>
  </si>
  <si>
    <t>722171934</t>
  </si>
  <si>
    <t>Potrubí plastové napojení na potrubí přívodu vody D do 32 mm</t>
  </si>
  <si>
    <t>1 "napojení na přípojku</t>
  </si>
  <si>
    <t>722175002</t>
  </si>
  <si>
    <t>Potrubí vodovodní plastové PP-RCT svar polyfúze D 20x2,8 mm</t>
  </si>
  <si>
    <t>46 "potrubí ve stěnách, v podlaze</t>
  </si>
  <si>
    <t>722175003</t>
  </si>
  <si>
    <t>Potrubí vodovodní plastové PP-RCT svar polyfúze D 25x3,5 mm</t>
  </si>
  <si>
    <t>28 "potrubí ve stěnách, v podlaze</t>
  </si>
  <si>
    <t>722175004</t>
  </si>
  <si>
    <t>Potrubí vodovodní plastové PP-RCT svar polyfúze D 32x4,4 mm</t>
  </si>
  <si>
    <t>22 "potrubí ve stěnách, v podlaze</t>
  </si>
  <si>
    <t>45820001R</t>
  </si>
  <si>
    <t>kotevní prvky pro potrubí vodovodu</t>
  </si>
  <si>
    <t>(46+28+22)/2 "vodovod páteřní pod stropem</t>
  </si>
  <si>
    <t>722181221</t>
  </si>
  <si>
    <t>Ochrana vodovodního potrubí přilepenými tepelně izolačními trubicemi z PE tl do 10 mm DN do 22 mm</t>
  </si>
  <si>
    <t>46/2 "potrubí ve stěnách, v podlaze studená voda</t>
  </si>
  <si>
    <t>722181232</t>
  </si>
  <si>
    <t>Ochrana vodovodního potrubí přilepenými termoizolačními trubicemi z PE tl do 13 mm DN do 45 mm</t>
  </si>
  <si>
    <t>28/2+22 "studená voda ve stěnách, v podlaze studená voda</t>
  </si>
  <si>
    <t>722181241</t>
  </si>
  <si>
    <t>Ochrana vodovodního potrubí přilepenými termoizolačními trubicemi z PE tl do 20 mm DN do 22 mm</t>
  </si>
  <si>
    <t>46/2 "potrubí ve stěnách, v podlaze teplá voda</t>
  </si>
  <si>
    <t>722181252</t>
  </si>
  <si>
    <t>Ochrana vodovodního potrubí přilepenými tepelně izolačními trubicemi z PE tl do 25 mm DN do 42 mm</t>
  </si>
  <si>
    <t>28/2 "potrubí ve stěnách, v podlaze teplá voda</t>
  </si>
  <si>
    <t>722220151</t>
  </si>
  <si>
    <t>Nástěnka závitová plastová PPR PN 20 DN 16 x G 1/2</t>
  </si>
  <si>
    <t>5+1+1 "nástěnky pro výtoky</t>
  </si>
  <si>
    <t>722220161</t>
  </si>
  <si>
    <t>Nástěnný komplet plastový PPR PN 20 DN 20 x G 1/2</t>
  </si>
  <si>
    <t>soubor</t>
  </si>
  <si>
    <t>4+2+4+1+1+1 "nástěny pro baterie</t>
  </si>
  <si>
    <t>722224115</t>
  </si>
  <si>
    <t>Kohout plnicí nebo vypouštěcí G 1/2 PN 10 s jedním závitem</t>
  </si>
  <si>
    <t>6 "vypouštění</t>
  </si>
  <si>
    <t>722229101</t>
  </si>
  <si>
    <t>Montáž vodovodních armatur s jedním závitem G 1/2 ostatní typ</t>
  </si>
  <si>
    <t>15+1 "výtokové armatury</t>
  </si>
  <si>
    <t>55111421</t>
  </si>
  <si>
    <t>uzávěr kulový zahradní provedení páčka niklovaná mosaz vnější závit PN 15 T 120°C 1,2"-3/4"</t>
  </si>
  <si>
    <t>1 "tech.místnost</t>
  </si>
  <si>
    <t>551119990</t>
  </si>
  <si>
    <t>ventil rohový kulový s filtrem IVAR 1/2" x 3/8"</t>
  </si>
  <si>
    <t>2*(4+2+1+1)+1 "baterie</t>
  </si>
  <si>
    <t>722231072</t>
  </si>
  <si>
    <t>Ventil zpětný G 1/2 PN 10 do 110°C se dvěma závity</t>
  </si>
  <si>
    <t>1 "ohřev TeV</t>
  </si>
  <si>
    <t>722231073</t>
  </si>
  <si>
    <t>Ventil zpětný G 3/4 PN 10 do 110°C se dvěma závity</t>
  </si>
  <si>
    <t>2*2 "ohřev TeV</t>
  </si>
  <si>
    <t>722231221</t>
  </si>
  <si>
    <t>Ventil pojistný mosazný G 1/2 PN 6 do 100°C k bojleru s vnitřním x vnějším závitem</t>
  </si>
  <si>
    <t>722231222</t>
  </si>
  <si>
    <t>Ventil pojistný mosazný G 3/4 PN 6 do 100°C k bojleru s vnitřním x vnějším závitem</t>
  </si>
  <si>
    <t>2 "ohřev TeV</t>
  </si>
  <si>
    <t>722232043</t>
  </si>
  <si>
    <t>Kohout kulový přímý G 1/2 PN 42 do 185°C vnitřní závit</t>
  </si>
  <si>
    <t>2 "uzávěr odbočka</t>
  </si>
  <si>
    <t>722232044</t>
  </si>
  <si>
    <t>Kohout kulový přímý G 3/4 PN 42 do 185°C vnitřní závit</t>
  </si>
  <si>
    <t>2*3 "ohřev TeV</t>
  </si>
  <si>
    <t>722232045</t>
  </si>
  <si>
    <t>Kohout kulový přímý G 1 PN 42 do 185°C vnitřní závit</t>
  </si>
  <si>
    <t>1 "přívod vody</t>
  </si>
  <si>
    <t>722232061</t>
  </si>
  <si>
    <t>Kohout kulový přímý G 1/2" PN 42 do 185°C vnitřní závit s vypouštěním</t>
  </si>
  <si>
    <t>2 "uzávěr odbočka vypouštění na zimu</t>
  </si>
  <si>
    <t>722262227</t>
  </si>
  <si>
    <t>Vodoměr závitový jednovtokový suchoběžný dálkový odečet do 40°C G 3/4"x 130 R100 Qn 4,0 m3/h horizont</t>
  </si>
  <si>
    <t>1 "podružné měření</t>
  </si>
  <si>
    <t>722290226</t>
  </si>
  <si>
    <t>Zkouška těsnosti vodovodního potrubí závitového do DN 50</t>
  </si>
  <si>
    <t>46+28+22 "potrubí v podlaze, ve stěnách</t>
  </si>
  <si>
    <t>722290234</t>
  </si>
  <si>
    <t>Proplach a dezinfekce vodovodního potrubí do DN 80</t>
  </si>
  <si>
    <t>998722101</t>
  </si>
  <si>
    <t>Přesun hmot tonážní tonážní pro vnitřní vodovod v objektech v do 6 m</t>
  </si>
  <si>
    <t>724</t>
  </si>
  <si>
    <t>Zdravotechnika - strojní vybavení</t>
  </si>
  <si>
    <t>725532126</t>
  </si>
  <si>
    <t>Elektrický ohřívač zásobníkový akumulační závěsný svislý 200 l / 2,2 kW</t>
  </si>
  <si>
    <t>2 "elektrický zásobník Tev EO1</t>
  </si>
  <si>
    <t>725532102</t>
  </si>
  <si>
    <t>Elektrický ohřívač zásobníkový akumulační závěsný svislý 15 l / 2 kW</t>
  </si>
  <si>
    <t>1 "elektrický zásobník Tev EO2</t>
  </si>
  <si>
    <t>732331134</t>
  </si>
  <si>
    <t>Nádoba tlaková expanzní pro akumulační ohřev TV s membránou závitové připojení PN 1,0 o objemu 25 l</t>
  </si>
  <si>
    <t>2 "ohřev tev</t>
  </si>
  <si>
    <t>734295011</t>
  </si>
  <si>
    <t>Směšovací armatura závitová termostatická přímočinná trojcestná DN 20 40-70 °C</t>
  </si>
  <si>
    <t>734411101</t>
  </si>
  <si>
    <t>Teploměr technický s pevným stonkem a jímkou zadní připojení průměr 63 mm délky 50 mm</t>
  </si>
  <si>
    <t>734421101</t>
  </si>
  <si>
    <t>Tlakoměr s pevným stonkem a zpětnou klapkou tlak 0-16 bar průměr 50 mm spodní připojení</t>
  </si>
  <si>
    <t>998724101</t>
  </si>
  <si>
    <t>Přesun hmot tonážní pro strojní vybavení v objektech v do 6 m</t>
  </si>
  <si>
    <t>725</t>
  </si>
  <si>
    <t>Zdravotechnika - zařizovací předměty</t>
  </si>
  <si>
    <t>72511202R</t>
  </si>
  <si>
    <t>Klozet keramický závěsný na nosné stěny s hlubokým splachováním odpad vodorovný, prkénko s poklopem s hladkým dojezdem</t>
  </si>
  <si>
    <t>5 "klozet závěsný WC1</t>
  </si>
  <si>
    <t>725121529</t>
  </si>
  <si>
    <t>Pisoárový záchodek automatický s teplotním spínačem, trafo napájení</t>
  </si>
  <si>
    <t>1 "pisoár P1</t>
  </si>
  <si>
    <t>725865411</t>
  </si>
  <si>
    <t>Zápachová uzávěrka pisoárová DN 32/40</t>
  </si>
  <si>
    <t>725211616</t>
  </si>
  <si>
    <t>Umyvadlo keramické bílé šířky 536x400 mm s krytem na sifon připevněné na stěnu šrouby</t>
  </si>
  <si>
    <t>4 "umyvadlo U1</t>
  </si>
  <si>
    <t>72582261R</t>
  </si>
  <si>
    <t>Baterie umyvadlové stojánkové pákové bez výpustí</t>
  </si>
  <si>
    <t>725861211</t>
  </si>
  <si>
    <t>Zápachové uzávěrky pro zařizovací předměty umyvadlové chromované s otvíráním odpadu</t>
  </si>
  <si>
    <t>725851325</t>
  </si>
  <si>
    <t>Ventil odpadní umyvadlový bez přepadu G 5/4</t>
  </si>
  <si>
    <t>721212123</t>
  </si>
  <si>
    <t>Odtokový sprchový žlab délky 800 mm s krycím roštem a zápachovou uzávěrkou</t>
  </si>
  <si>
    <t>4 "sprcha Sp</t>
  </si>
  <si>
    <t>725841312</t>
  </si>
  <si>
    <t>Baterie sprchová nástěnná páková, pevná sprchová hlavice s držákem</t>
  </si>
  <si>
    <t>725311122R</t>
  </si>
  <si>
    <t>Dřez jednoduchý nerezový se zápachovou uzávěrkou 530x400 mm</t>
  </si>
  <si>
    <t>2 "dřez U2</t>
  </si>
  <si>
    <t>725311121</t>
  </si>
  <si>
    <t>Dřez jednoduchý nerezový se zápachovou uzávěrkou s odkapávací plochou 400x400 mm a miskou</t>
  </si>
  <si>
    <t>1 "dřez D1</t>
  </si>
  <si>
    <t>725821328</t>
  </si>
  <si>
    <t>Baterie dřezové stojánkové pákové</t>
  </si>
  <si>
    <t>2+1 "dřez U2, D1</t>
  </si>
  <si>
    <t>725862103</t>
  </si>
  <si>
    <t>Zápachová uzávěrka pro dřezy DN 40/50</t>
  </si>
  <si>
    <t>725331111</t>
  </si>
  <si>
    <t>Výlevka bez výtokových armatur keramická se sklopnou plastovou mřížkou 425 mm</t>
  </si>
  <si>
    <t>1 "výlevka</t>
  </si>
  <si>
    <t>725821312</t>
  </si>
  <si>
    <t>Baterie dřezové nástěnné pákové s otáčivým kulatým ústím a délkou ramínka 300 mm</t>
  </si>
  <si>
    <t>725111131</t>
  </si>
  <si>
    <t>Splachovač nádržkový plastový vysokopoložený</t>
  </si>
  <si>
    <t>725980123</t>
  </si>
  <si>
    <t>Dvířka 30/30</t>
  </si>
  <si>
    <t>2+5+1 "revizní dvířka</t>
  </si>
  <si>
    <t>998725101</t>
  </si>
  <si>
    <t>Přesun hmot tonážní pro zařizovací předměty v objektech v do 6 m</t>
  </si>
  <si>
    <t>726</t>
  </si>
  <si>
    <t>Zdravotechnika - instalační prefabrikáty</t>
  </si>
  <si>
    <t>726131041</t>
  </si>
  <si>
    <t>Instalační předstěna - klozet závěsný v 1120 mm s ovládáním zepředu do lehkých stěn s kovovou kcí + ocládací tlačídko - dle výběru investora</t>
  </si>
  <si>
    <t>726191001</t>
  </si>
  <si>
    <t>Zvukoizolační souprava pro klozet a bidet</t>
  </si>
  <si>
    <t>726191002</t>
  </si>
  <si>
    <t>Souprava pro předstěnovou montáž</t>
  </si>
  <si>
    <t>998726111</t>
  </si>
  <si>
    <t>Přesun hmot tonážní pro instalační prefabrikáty v objektech v do 6 m</t>
  </si>
  <si>
    <t>HZS</t>
  </si>
  <si>
    <t>Hodinové zúčtovací sazby</t>
  </si>
  <si>
    <t>HZS1291</t>
  </si>
  <si>
    <t>Hodinová zúčtovací sazba pomocný stavební dělník</t>
  </si>
  <si>
    <t>hod</t>
  </si>
  <si>
    <t>262144</t>
  </si>
  <si>
    <t>30 "stavební výpomoce, pomocné zednické práce, vrtání prostupů, provádění drážek, vysekání otvorů a další nespecifikované pomocné práce</t>
  </si>
  <si>
    <t>HZS2212</t>
  </si>
  <si>
    <t>Hodinová zúčtovací sazba instalatér odborný</t>
  </si>
  <si>
    <t>30 "pomocné intalatérské práce, montážní práce a další nespecifikované pomocné práce</t>
  </si>
  <si>
    <t>SO 01-03 - Vzduchotechnika</t>
  </si>
  <si>
    <t>D1 - Větrání hygienického zázemí muži</t>
  </si>
  <si>
    <t>D2 - Větrání hygienického zázemí ženy</t>
  </si>
  <si>
    <t>D3 - Větrání šatna + hygienické zázemí ženy</t>
  </si>
  <si>
    <t>D4 - Větrání šatna + hygienické zázemí muži</t>
  </si>
  <si>
    <t>D1</t>
  </si>
  <si>
    <t>Větrání hygienického zázemí muži</t>
  </si>
  <si>
    <t>Pol1</t>
  </si>
  <si>
    <t>Potrubní ventilátor</t>
  </si>
  <si>
    <t xml:space="preserve">Poznámka k položce:_x000d_
Potrubní ventilátor - dvouotáčkový do kruhového potrubí o průměru 125mm,  s doběhem  Objemový průtok: 100-130m3/h Dopravní tlak: 90Pa</t>
  </si>
  <si>
    <t>Pol2</t>
  </si>
  <si>
    <t>Zpětná přetlaková klapka těsná</t>
  </si>
  <si>
    <t xml:space="preserve">Poznámka k položce:_x000d_
Zpětná přetlaková klapka těsná - do kruhového potrubí  Průměr: 125 mm</t>
  </si>
  <si>
    <t>Pol3</t>
  </si>
  <si>
    <t>Potrubí kruhové, pozinkované + 30% tvarovek</t>
  </si>
  <si>
    <t>bm</t>
  </si>
  <si>
    <t>Poznámka k položce:_x000d_
Potrubí kruhové, pozinkované + 30% tvarovek Miniální třída těsnosti potrubních rozvodů: "C" Průměr: 125 mm</t>
  </si>
  <si>
    <t>Pol4</t>
  </si>
  <si>
    <t>Vyústka do kruhového potrubí</t>
  </si>
  <si>
    <t>Poznámka k položce:_x000d_
Vyústka do kruhového potrubí - jednořadá, s vestavěnou regulací, s uspořádnáním lamel horizontálně Rozměr: 225x75 mm</t>
  </si>
  <si>
    <t>D2</t>
  </si>
  <si>
    <t>Větrání hygienického zázemí ženy</t>
  </si>
  <si>
    <t>Pol5</t>
  </si>
  <si>
    <t>Poznámka k položce:_x000d_
Potrubní ventilátor - tříotáčkový do kruhového potrubí o průměru 160mm Objemový průtok: 280m3/h Dopravní tlak: 180Pa</t>
  </si>
  <si>
    <t>Pol6</t>
  </si>
  <si>
    <t xml:space="preserve">Poznámka k položce:_x000d_
Zpětná přetlaková klapka těsná - do kruhového potrubí  Průměr: 160 mm</t>
  </si>
  <si>
    <t>Pol7</t>
  </si>
  <si>
    <t>Poznámka k položce:_x000d_
Potrubí kruhové, pozinkované + 30% tvarovek Miniální třída těsnosti potrubních rozvodů: "C" Průměr: 160 mm</t>
  </si>
  <si>
    <t>D3</t>
  </si>
  <si>
    <t>Větrání šatna + hygienické zázemí ženy</t>
  </si>
  <si>
    <t>Pol8</t>
  </si>
  <si>
    <t>Poznámka k položce:_x000d_
Potrubní ventilátor - tříotáčkový do kruhového potrubí o průměru 200mm Objemový průtok: 610-760m3/h Dopravní tlak: 200-250Pa</t>
  </si>
  <si>
    <t>Pol9</t>
  </si>
  <si>
    <t xml:space="preserve">Poznámka k položce:_x000d_
Zpětná přetlaková klapka těsná - do kruhového potrubí  Průměr: 200 mm</t>
  </si>
  <si>
    <t>Pol10</t>
  </si>
  <si>
    <t>Poznámka k položce:_x000d_
Potrubí kruhové, pozinkované + 30% tvarovek Miniální třída těsnosti potrubních rozvodů: "C" Průměr: 200 mm</t>
  </si>
  <si>
    <t>Pol11</t>
  </si>
  <si>
    <t>Poznámka k položce:_x000d_
Vyústka do kruhového potrubí - jednořadá, s vestavěnou regulací, s uspořádnáním lamel horizontálně Rozměr: 425x75 mm</t>
  </si>
  <si>
    <t>D4</t>
  </si>
  <si>
    <t>Větrání šatna + hygienické zázemí muži</t>
  </si>
  <si>
    <t>Pol12</t>
  </si>
  <si>
    <t>Závěsový, montážní, spojovací a těsnící materiál</t>
  </si>
  <si>
    <t xml:space="preserve">Poznámka k položce:_x000d_
Závěsový, montážní, spojovací a těsnící materiál  - Plechové potrubí bude uloženo na závěsy, hadice budou na potrubí připevněny plastovou šedou samolepící spojovací páskou, izolace budou kryty stříbrnou AL samolepící páskou. Potrubí bude spojováno samořeznými šrouby. Použité hmoždinky budou natloukací do betonu. Nosný systém bude na hmoždinky vynesen pomocí závitových tyčí.</t>
  </si>
  <si>
    <t>SO 01-04 - Elektroinstalace a hromosvod</t>
  </si>
  <si>
    <t>443 - Spínací zařízení</t>
  </si>
  <si>
    <t xml:space="preserve">    D1 - úprava rozváděče RE2</t>
  </si>
  <si>
    <t xml:space="preserve">    D2 - rozváděč RS1</t>
  </si>
  <si>
    <t>444 - Rozvody elektrické energie</t>
  </si>
  <si>
    <t>D3 - Montáž rozvodů elektrické energie</t>
  </si>
  <si>
    <t>445 - Osvětlení</t>
  </si>
  <si>
    <t>D4 - Montáž osvětlení</t>
  </si>
  <si>
    <t>446 - Bleskosvody</t>
  </si>
  <si>
    <t>D5 - Montáž bleskosvodu</t>
  </si>
  <si>
    <t>546 - Silnoproudé zařízení-výkopové práce</t>
  </si>
  <si>
    <t>443</t>
  </si>
  <si>
    <t>Spínací zařízení</t>
  </si>
  <si>
    <t>úprava rozváděče RE2</t>
  </si>
  <si>
    <t>443,0001</t>
  </si>
  <si>
    <t>svorka RSA 6</t>
  </si>
  <si>
    <t>443,0002</t>
  </si>
  <si>
    <t>jistič B2/1</t>
  </si>
  <si>
    <t>443,0003</t>
  </si>
  <si>
    <t xml:space="preserve">vypínací spoušť  230V</t>
  </si>
  <si>
    <t>443,0004</t>
  </si>
  <si>
    <t>podružný materiál</t>
  </si>
  <si>
    <t>443,0005</t>
  </si>
  <si>
    <t>montáž,, úprava čelní desky</t>
  </si>
  <si>
    <t>rozváděč RS1</t>
  </si>
  <si>
    <t>443,0006</t>
  </si>
  <si>
    <t>oceloplechová zapuštěná rozvodnice, 72 prvků, IP 43, otvor, montáž do sádrokarkonové stěny</t>
  </si>
  <si>
    <t>443,0007</t>
  </si>
  <si>
    <t>443,0008</t>
  </si>
  <si>
    <t>vypínač 32/3</t>
  </si>
  <si>
    <t>443,0009</t>
  </si>
  <si>
    <t xml:space="preserve">svodič přepětí 275/3+0    II. ST.</t>
  </si>
  <si>
    <t>443,001</t>
  </si>
  <si>
    <t xml:space="preserve">výkonový stykač  kontakty AC-3</t>
  </si>
  <si>
    <t>443,0011</t>
  </si>
  <si>
    <t>proudový chránič s nadpr. ochr. 10/1N/B/003-A</t>
  </si>
  <si>
    <t>443,0012</t>
  </si>
  <si>
    <t>proudový chránič 25/4/B/003</t>
  </si>
  <si>
    <t>443,0013</t>
  </si>
  <si>
    <t>jistič PL7-B10/1</t>
  </si>
  <si>
    <t>443,0014</t>
  </si>
  <si>
    <t>jistič PL7-B16/1</t>
  </si>
  <si>
    <t>443,0015</t>
  </si>
  <si>
    <t>jistič PL7-B16/3</t>
  </si>
  <si>
    <t>443,0016</t>
  </si>
  <si>
    <t>jistič PL7-B20/3</t>
  </si>
  <si>
    <t>443,0017</t>
  </si>
  <si>
    <t>jistič PL7-C10/1</t>
  </si>
  <si>
    <t>443,0018</t>
  </si>
  <si>
    <t>impulsní relé 0/S</t>
  </si>
  <si>
    <t>443,0019</t>
  </si>
  <si>
    <t>lišta propojovací 10-3P-3TE</t>
  </si>
  <si>
    <t>443,002</t>
  </si>
  <si>
    <t>443,0021</t>
  </si>
  <si>
    <t>montáž</t>
  </si>
  <si>
    <t>444</t>
  </si>
  <si>
    <t>Rozvody elektrické energie</t>
  </si>
  <si>
    <t>444,0001</t>
  </si>
  <si>
    <t>krabice pro společnou montáž KP 68 ( hloubka 43 mm )</t>
  </si>
  <si>
    <t>444,0002</t>
  </si>
  <si>
    <t xml:space="preserve">krabice KPR 68/71L   hluboká pod přístroje</t>
  </si>
  <si>
    <t>444,0003</t>
  </si>
  <si>
    <t xml:space="preserve">krabice KPR 68/L   vč. svorkovnice S-66 a víčka V 68</t>
  </si>
  <si>
    <t>444,0004</t>
  </si>
  <si>
    <t xml:space="preserve">krabice KR 97/L   vč. svorkovnice SP 96</t>
  </si>
  <si>
    <t>444,0005</t>
  </si>
  <si>
    <t xml:space="preserve">krabice   A 8/5       IP 54</t>
  </si>
  <si>
    <t>444,0006</t>
  </si>
  <si>
    <t xml:space="preserve">krabice KT 250/L  vč. svorkovnice EPS 2</t>
  </si>
  <si>
    <t>444,0007</t>
  </si>
  <si>
    <t>folie výstražná ČEZ</t>
  </si>
  <si>
    <t>444,0008</t>
  </si>
  <si>
    <t>trubka PVC 25</t>
  </si>
  <si>
    <t>444,0009</t>
  </si>
  <si>
    <t xml:space="preserve">spojka gelová  5x(2,5-16)</t>
  </si>
  <si>
    <t>444,001</t>
  </si>
  <si>
    <t>trubka korugovaná 50</t>
  </si>
  <si>
    <t>444,0011</t>
  </si>
  <si>
    <t xml:space="preserve">trubka  4020 KA   vč. spojek a uchycení</t>
  </si>
  <si>
    <t>444,0012</t>
  </si>
  <si>
    <t xml:space="preserve">trubka  4032 KA   vč. spojek a uchycení</t>
  </si>
  <si>
    <t>444,0013</t>
  </si>
  <si>
    <t>hmoždinka vč. vrutu - 6x40</t>
  </si>
  <si>
    <t>444,0014</t>
  </si>
  <si>
    <t>hmoždinka vč. vrutu - 8x60</t>
  </si>
  <si>
    <t>444,0015</t>
  </si>
  <si>
    <t>svorka zemnící ZSA 16</t>
  </si>
  <si>
    <t>444,0016</t>
  </si>
  <si>
    <t>páska zemnící úzká ZS 16</t>
  </si>
  <si>
    <t>444,0017</t>
  </si>
  <si>
    <t xml:space="preserve">kabelová svorka  2x1-2.5</t>
  </si>
  <si>
    <t>444,0018</t>
  </si>
  <si>
    <t xml:space="preserve">kabelová svorka  3x1-2.5</t>
  </si>
  <si>
    <t>444,0019</t>
  </si>
  <si>
    <t xml:space="preserve">kabelová svorka  4x1-2.5</t>
  </si>
  <si>
    <t>444,002</t>
  </si>
  <si>
    <t>drátěný žlab 50/50 nad podhled</t>
  </si>
  <si>
    <t>444,0021</t>
  </si>
  <si>
    <t>sádra stavební</t>
  </si>
  <si>
    <t>q</t>
  </si>
  <si>
    <t>444,0022</t>
  </si>
  <si>
    <t>CY 2,5 zž</t>
  </si>
  <si>
    <t>444,0023</t>
  </si>
  <si>
    <t>CY 16 zž</t>
  </si>
  <si>
    <t>444,0024</t>
  </si>
  <si>
    <t>CYKY O2x1,5</t>
  </si>
  <si>
    <t>444,0025</t>
  </si>
  <si>
    <t>CYKY O3x1,5</t>
  </si>
  <si>
    <t>444,0026</t>
  </si>
  <si>
    <t>CYKY J3x1,5</t>
  </si>
  <si>
    <t>444,0027</t>
  </si>
  <si>
    <t>CYKY J3x2,5</t>
  </si>
  <si>
    <t>444,0028</t>
  </si>
  <si>
    <t>CYKY J5x1,5</t>
  </si>
  <si>
    <t>444,0029</t>
  </si>
  <si>
    <t>CYKY J5x2,5</t>
  </si>
  <si>
    <t>444,003</t>
  </si>
  <si>
    <t>CYKY J5x6</t>
  </si>
  <si>
    <t>444,0031</t>
  </si>
  <si>
    <t>CYKY J7x1.5</t>
  </si>
  <si>
    <t>444,0032</t>
  </si>
  <si>
    <t>1-CXKH-V B2cas1d0(1)a1 J3x1,5</t>
  </si>
  <si>
    <t>444,0033</t>
  </si>
  <si>
    <t>zásuvka datová</t>
  </si>
  <si>
    <t>444,0034</t>
  </si>
  <si>
    <t xml:space="preserve">zásuvka televizní  TV+R+SAT</t>
  </si>
  <si>
    <t>444,0035</t>
  </si>
  <si>
    <t xml:space="preserve">vypínač bílý  č.1 s nezadíratelným povrchem   IP 44</t>
  </si>
  <si>
    <t>444,0036</t>
  </si>
  <si>
    <t xml:space="preserve">vypínač bílý  č.6 s nezadíratelným povrchem   IP 44</t>
  </si>
  <si>
    <t>444,0037</t>
  </si>
  <si>
    <t xml:space="preserve">vypínač bílý  č.7 s nezadíratelným povrchem   IP 44</t>
  </si>
  <si>
    <t>444,0038</t>
  </si>
  <si>
    <t xml:space="preserve">tlačítko bílé  1/0 s nezadíratelným povrchem   IP 44</t>
  </si>
  <si>
    <t>444,0039</t>
  </si>
  <si>
    <t xml:space="preserve">vypínač bílý  č.5 s nezadíratelným povrchem   IP 44</t>
  </si>
  <si>
    <t>444,004</t>
  </si>
  <si>
    <t xml:space="preserve">jednonásobná zásuvka s nezadíratelným povrchem, 230/16A   IP 44</t>
  </si>
  <si>
    <t>444,0041</t>
  </si>
  <si>
    <t xml:space="preserve">jednonásobná zásuvka s nezadíratelným povrchem, 230/16A   IP 44 s přepěť.ochranou</t>
  </si>
  <si>
    <t>444,0042</t>
  </si>
  <si>
    <t xml:space="preserve">tlačítko požární  12x12x 5cm červené se sklem  TOTAL STOP</t>
  </si>
  <si>
    <t>444,0043</t>
  </si>
  <si>
    <t xml:space="preserve">vypínač na omítku č. 1  IP 44</t>
  </si>
  <si>
    <t>444,0044</t>
  </si>
  <si>
    <t xml:space="preserve">vypínač na omítku č. 5  IP 44</t>
  </si>
  <si>
    <t>444,0045</t>
  </si>
  <si>
    <t xml:space="preserve">jednonásobná zásuvka na omítku  230V/16A   IP 44</t>
  </si>
  <si>
    <t>444,0046</t>
  </si>
  <si>
    <t xml:space="preserve">zásuvka  5x32A  nástěnná IP 44</t>
  </si>
  <si>
    <t>444,0047</t>
  </si>
  <si>
    <t xml:space="preserve">Venkovní pohybový senzor  180° IP65</t>
  </si>
  <si>
    <t>444,0048</t>
  </si>
  <si>
    <t xml:space="preserve">IP54  pohybový senzor stropní přisazený 360</t>
  </si>
  <si>
    <t>444,0049</t>
  </si>
  <si>
    <t xml:space="preserve">podružný materiál  3% z nosného materiálu</t>
  </si>
  <si>
    <t>Montáž rozvodů elektrické energie</t>
  </si>
  <si>
    <t>444,005</t>
  </si>
  <si>
    <t>krabice pod přístroje bez zapojení</t>
  </si>
  <si>
    <t>444,0051</t>
  </si>
  <si>
    <t>krabicová rozvodka odboč.s víčkem vč. zapojení</t>
  </si>
  <si>
    <t>444,0052</t>
  </si>
  <si>
    <t>krabicová rozvodka lištová vč. zapojení</t>
  </si>
  <si>
    <t>444,0053</t>
  </si>
  <si>
    <t>trubka PVC pod omítku</t>
  </si>
  <si>
    <t>444,0054</t>
  </si>
  <si>
    <t>upevnění plastových lišt</t>
  </si>
  <si>
    <t>444,0055</t>
  </si>
  <si>
    <t>uložení podlahových žlabů/trub</t>
  </si>
  <si>
    <t>444,0056</t>
  </si>
  <si>
    <t>krabice KT 250 vč. svorkovnice MET</t>
  </si>
  <si>
    <t>444,0057</t>
  </si>
  <si>
    <t>motáž rozváděče do 50 kg</t>
  </si>
  <si>
    <t>444,0058</t>
  </si>
  <si>
    <t>tabulky a štítky na kabely</t>
  </si>
  <si>
    <t>444,0059</t>
  </si>
  <si>
    <t>uzemnění na povrchu do 50mm2</t>
  </si>
  <si>
    <t>444,006</t>
  </si>
  <si>
    <t xml:space="preserve">kabel  CYKYLo pod omítkou-do CYKY 5x2.5 PU</t>
  </si>
  <si>
    <t>444,0061</t>
  </si>
  <si>
    <t xml:space="preserve">kabel  CYKY  do 5x6 PU</t>
  </si>
  <si>
    <t>444,0062</t>
  </si>
  <si>
    <t xml:space="preserve">kabel  do CYKY 5x2.5 VU</t>
  </si>
  <si>
    <t>444,0063</t>
  </si>
  <si>
    <t>montáž zemní spojky</t>
  </si>
  <si>
    <t>444,0064</t>
  </si>
  <si>
    <t>drát do 25 mm2 pevně ulož.</t>
  </si>
  <si>
    <t>444,0065</t>
  </si>
  <si>
    <t>příplatek za zatahování kabelu do 0,7 kg</t>
  </si>
  <si>
    <t>444,0066</t>
  </si>
  <si>
    <t>ukončení kabelu do 4x10</t>
  </si>
  <si>
    <t>444,0067</t>
  </si>
  <si>
    <t>připojení časových členů, pohybových senzorů, kouřových hlásičů, termostatů</t>
  </si>
  <si>
    <t>444,0068</t>
  </si>
  <si>
    <t>připojení prvku v GO</t>
  </si>
  <si>
    <t>178</t>
  </si>
  <si>
    <t>444,0069</t>
  </si>
  <si>
    <t>připojení zásuvek 3f., sporáková kombinace</t>
  </si>
  <si>
    <t>180</t>
  </si>
  <si>
    <t>444,007</t>
  </si>
  <si>
    <t>zapojení ventilátoru</t>
  </si>
  <si>
    <t>182</t>
  </si>
  <si>
    <t>444,0071</t>
  </si>
  <si>
    <t>zapojení bojleru</t>
  </si>
  <si>
    <t>184</t>
  </si>
  <si>
    <t>444,0072</t>
  </si>
  <si>
    <t>přetočení kabelu z bubnu</t>
  </si>
  <si>
    <t>186</t>
  </si>
  <si>
    <t>444,0073</t>
  </si>
  <si>
    <t>demontáže stávajících kabelů do pr. 2,5 mm, vč. likvidace</t>
  </si>
  <si>
    <t>188</t>
  </si>
  <si>
    <t>444,0074</t>
  </si>
  <si>
    <t>demontáže stávajících spínacích prvků a zásuvek, vč. likvidace</t>
  </si>
  <si>
    <t>190</t>
  </si>
  <si>
    <t>444,0075</t>
  </si>
  <si>
    <t>demontáže stávajících rozváděčů, vč. likvidace</t>
  </si>
  <si>
    <t>192</t>
  </si>
  <si>
    <t>444,0076</t>
  </si>
  <si>
    <t>Rýha v betonu - hl.3cm š.3cm</t>
  </si>
  <si>
    <t>194</t>
  </si>
  <si>
    <t>444,0077</t>
  </si>
  <si>
    <t>práce s revizním technikem</t>
  </si>
  <si>
    <t>KPL</t>
  </si>
  <si>
    <t>196</t>
  </si>
  <si>
    <t>444,0078</t>
  </si>
  <si>
    <t>Koordinace s ostatními profesemi - závlahy tenisu a volejbalu</t>
  </si>
  <si>
    <t>198</t>
  </si>
  <si>
    <t>444,0079</t>
  </si>
  <si>
    <t>Nepředvídatelné náklady neobsažené v soupisu výkonů bsouvisející se závlahou kurtů volejbalu a kurtů tenisu po předchozím odsouhlasení investora</t>
  </si>
  <si>
    <t>200</t>
  </si>
  <si>
    <t>444,008</t>
  </si>
  <si>
    <t xml:space="preserve">Výchozí revizní zpráva  6 paré</t>
  </si>
  <si>
    <t>202</t>
  </si>
  <si>
    <t>444,0081</t>
  </si>
  <si>
    <t>Dokumentace skutečného provedení 6 paré</t>
  </si>
  <si>
    <t>204</t>
  </si>
  <si>
    <t>444,0082</t>
  </si>
  <si>
    <t>zednické přípomoce</t>
  </si>
  <si>
    <t>206</t>
  </si>
  <si>
    <t>445</t>
  </si>
  <si>
    <t>Osvětlení</t>
  </si>
  <si>
    <t>445,0001</t>
  </si>
  <si>
    <t>č.1 - HEFRON 12 3k5 840 Průmyslové LED svítidlo (3500 lm; 26.0 W)</t>
  </si>
  <si>
    <t>208</t>
  </si>
  <si>
    <t>445,0002</t>
  </si>
  <si>
    <t>č. 2 - QUADRA DMPP 2k0 840 44 Downligtové svítidlo / Downlight luminaire, IP44 (1605 lm; 13.1 W)</t>
  </si>
  <si>
    <t>210</t>
  </si>
  <si>
    <t>445,0003</t>
  </si>
  <si>
    <t>č. 3 - WALL G1 6 DPO 2k3 840 Designové LED svítidlo, montáž přisazením na zeď, difuzor opálový (1540 lm; 14.0 W)</t>
  </si>
  <si>
    <t>212</t>
  </si>
  <si>
    <t>445,0004</t>
  </si>
  <si>
    <t>č. 4 - WALL G1 6 DPO 5k0 840 Designové LED svítidlo, montáž přisazením na zeď, difuzor opálový (3349 lm; 29.0 W)</t>
  </si>
  <si>
    <t>214</t>
  </si>
  <si>
    <t>445,0005</t>
  </si>
  <si>
    <t xml:space="preserve">č. 5 - DEOS-ZLÍN  V189sLEI.120/A3 B3  vestavné svítidlo 2000 lm (ze svítidla);  20 W,  (do venkovního prostředí, pod přístřešek)</t>
  </si>
  <si>
    <t>216</t>
  </si>
  <si>
    <t>445,0006</t>
  </si>
  <si>
    <t>DIONE 16 LED s piktogramem, nouzové svítidlo přisazeno na zeď, 3W, 1 hod</t>
  </si>
  <si>
    <t>218</t>
  </si>
  <si>
    <t>Pol13</t>
  </si>
  <si>
    <t xml:space="preserve">svítidlo k toaletám  IP 65</t>
  </si>
  <si>
    <t>220</t>
  </si>
  <si>
    <t>445,0007</t>
  </si>
  <si>
    <t>LED pásek nad kuchyňskou linku, podložený AL lištou, vč. transformátoru IP 65</t>
  </si>
  <si>
    <t>222</t>
  </si>
  <si>
    <t>Montáž osvětlení</t>
  </si>
  <si>
    <t>445,0008</t>
  </si>
  <si>
    <t xml:space="preserve">upevnění LED svítidel vč.připoj.  IP 54  na povrch</t>
  </si>
  <si>
    <t>224</t>
  </si>
  <si>
    <t>445,0009</t>
  </si>
  <si>
    <t xml:space="preserve">upevnění LED svítidel vč.připoj.  na povrch</t>
  </si>
  <si>
    <t>226</t>
  </si>
  <si>
    <t>445,001</t>
  </si>
  <si>
    <t>upevnění LED svítidel vč.připojení do podhledu</t>
  </si>
  <si>
    <t>228</t>
  </si>
  <si>
    <t>445,0011</t>
  </si>
  <si>
    <t>upevnění LED svítidel vč.připojení do podhledu IP 54</t>
  </si>
  <si>
    <t>230</t>
  </si>
  <si>
    <t>445,0012</t>
  </si>
  <si>
    <t>upevnění nouzových svítidel</t>
  </si>
  <si>
    <t>232</t>
  </si>
  <si>
    <t>445,0013</t>
  </si>
  <si>
    <t>montáž a zapojení LED pásku</t>
  </si>
  <si>
    <t>234</t>
  </si>
  <si>
    <t>445,0014</t>
  </si>
  <si>
    <t>demontáže stávajících svítidel, vč. likvidace</t>
  </si>
  <si>
    <t>236</t>
  </si>
  <si>
    <t>446</t>
  </si>
  <si>
    <t>Bleskosvody</t>
  </si>
  <si>
    <t>446,0001</t>
  </si>
  <si>
    <t xml:space="preserve">AlMgSi drát pr.8mm   č.100 019</t>
  </si>
  <si>
    <t>238</t>
  </si>
  <si>
    <t>446,0002</t>
  </si>
  <si>
    <t xml:space="preserve">drát zemnící  FeZn ∅ 10</t>
  </si>
  <si>
    <t>240</t>
  </si>
  <si>
    <t>446,0003</t>
  </si>
  <si>
    <t>FeZn 30/4 zemnící pásek</t>
  </si>
  <si>
    <t>242</t>
  </si>
  <si>
    <t>446,0004</t>
  </si>
  <si>
    <t>SR 02 - svorka pásek/pásek</t>
  </si>
  <si>
    <t>244</t>
  </si>
  <si>
    <t>446,0005</t>
  </si>
  <si>
    <t>SR 03 - svorka pásek/kulatina</t>
  </si>
  <si>
    <t>246</t>
  </si>
  <si>
    <t>446,0006</t>
  </si>
  <si>
    <t xml:space="preserve">podpěra k zemniči    č. 110 190   ∅ 10</t>
  </si>
  <si>
    <t>248</t>
  </si>
  <si>
    <t>446,0007</t>
  </si>
  <si>
    <t xml:space="preserve">podpěra vedení na svislé stěny  do polystyrenu č. 111 003 + hmoždinka   č. 110 097</t>
  </si>
  <si>
    <t>250</t>
  </si>
  <si>
    <t>446,0008</t>
  </si>
  <si>
    <t>štítek označení</t>
  </si>
  <si>
    <t>252</t>
  </si>
  <si>
    <t>446,0009</t>
  </si>
  <si>
    <t xml:space="preserve">svorka zkušební  Al  č. 1332</t>
  </si>
  <si>
    <t>254</t>
  </si>
  <si>
    <t>446,001</t>
  </si>
  <si>
    <t>pásek na okapový svod č. 111 217 + 1281</t>
  </si>
  <si>
    <t>256</t>
  </si>
  <si>
    <t>446,0011</t>
  </si>
  <si>
    <t xml:space="preserve">podpěra vedení na ploché střechy  č. 111 630</t>
  </si>
  <si>
    <t>258</t>
  </si>
  <si>
    <t>446,0012</t>
  </si>
  <si>
    <t xml:space="preserve">svorka připojovací   č. 1367</t>
  </si>
  <si>
    <t>260</t>
  </si>
  <si>
    <t>446,0013</t>
  </si>
  <si>
    <t>šroub DIN 7504</t>
  </si>
  <si>
    <t>262</t>
  </si>
  <si>
    <t>446,0014</t>
  </si>
  <si>
    <t xml:space="preserve">svorka okapová  č. 1305</t>
  </si>
  <si>
    <t>264</t>
  </si>
  <si>
    <t>446,0015</t>
  </si>
  <si>
    <t xml:space="preserve">UNI svorka univerzální   č. 111 271</t>
  </si>
  <si>
    <t>266</t>
  </si>
  <si>
    <t>446,0016</t>
  </si>
  <si>
    <t xml:space="preserve">svorka k jímací tyči ∅ 16/8    č. 111 433</t>
  </si>
  <si>
    <t>268</t>
  </si>
  <si>
    <t>446,0017</t>
  </si>
  <si>
    <t xml:space="preserve">jímací tyč   č. 103 200    2,0 m</t>
  </si>
  <si>
    <t>270</t>
  </si>
  <si>
    <t>446,0018</t>
  </si>
  <si>
    <t xml:space="preserve">betonový kruhový sokl   20 kg   č. 103 110</t>
  </si>
  <si>
    <t>272</t>
  </si>
  <si>
    <t>D5</t>
  </si>
  <si>
    <t>Montáž bleskosvodu</t>
  </si>
  <si>
    <t>446,0019</t>
  </si>
  <si>
    <t>montáž AlMgSi drát 8mm</t>
  </si>
  <si>
    <t>274</t>
  </si>
  <si>
    <t>446,002</t>
  </si>
  <si>
    <t>tvarování montážních dílů</t>
  </si>
  <si>
    <t>276</t>
  </si>
  <si>
    <t>446,0021</t>
  </si>
  <si>
    <t>montáž FeZn pásek uzemnění</t>
  </si>
  <si>
    <t>278</t>
  </si>
  <si>
    <t>446,0022</t>
  </si>
  <si>
    <t>montáž svorky do 2 šroubů</t>
  </si>
  <si>
    <t>280</t>
  </si>
  <si>
    <t>446,0023</t>
  </si>
  <si>
    <t>montáž svorky nad 2 šrouby</t>
  </si>
  <si>
    <t>282</t>
  </si>
  <si>
    <t>446,0024</t>
  </si>
  <si>
    <t xml:space="preserve">montáž zemnící / jímací  tyče</t>
  </si>
  <si>
    <t>284</t>
  </si>
  <si>
    <t>446,0025</t>
  </si>
  <si>
    <t>označení svodů štítkem</t>
  </si>
  <si>
    <t>286</t>
  </si>
  <si>
    <t>546</t>
  </si>
  <si>
    <t>Silnoproudé zařízení-výkopové práce</t>
  </si>
  <si>
    <t>546,0001</t>
  </si>
  <si>
    <t>vytyčení trasy</t>
  </si>
  <si>
    <t>288</t>
  </si>
  <si>
    <t xml:space="preserve">Poznámka k položce:_x000d_
vytyčení trasy pro vedení TOTAL STOPu, závlahu kurtů volejbalu a závlahu kurtů tenisu, výkop 35 x 80 / 3.tř zeminy, včetně zřízení kabelového lože, hutnění, natažení folie, provizorní úprava terénu_x000d_
</t>
  </si>
  <si>
    <t>SO 01-05 - Venkovní kanalizace a vodovod</t>
  </si>
  <si>
    <t xml:space="preserve">    8 - Trubní vedení</t>
  </si>
  <si>
    <t xml:space="preserve">    99 - Přesun hmot</t>
  </si>
  <si>
    <t>131151203</t>
  </si>
  <si>
    <t>Hloubení jam zapažených v hornině třídy těžitelnosti I, skupiny 1 a 2 objem do 100 m3 strojně</t>
  </si>
  <si>
    <t>(3,2*3,2*2,5) "čerpací šachta</t>
  </si>
  <si>
    <t>132251104</t>
  </si>
  <si>
    <t xml:space="preserve">Hloubení rýh nezapažených  š do 800 mm v hornině třídy těžitelnosti I, skupiny 3 objem přes 100 m3 strojně</t>
  </si>
  <si>
    <t>(2*0,8*1,3) "vodovod</t>
  </si>
  <si>
    <t>(4*0,8*1,2) "kanalizace splašková</t>
  </si>
  <si>
    <t>(40*0,8*0,8) "kanalizace dešťová</t>
  </si>
  <si>
    <t>151101101</t>
  </si>
  <si>
    <t>Zřízení příložného pažení a rozepření stěn rýh hl do 2 m</t>
  </si>
  <si>
    <t>(2*(3,2+3,2)*2,5) "čerpací šachta</t>
  </si>
  <si>
    <t>151101111</t>
  </si>
  <si>
    <t>Odstranění příložného pažení a rozepření stěn rýh hl do 2 m</t>
  </si>
  <si>
    <t>151101301</t>
  </si>
  <si>
    <t>Zřízení rozepření stěn při pažení příložném hl do 4 m</t>
  </si>
  <si>
    <t>25,600 "hloubené vykopávky</t>
  </si>
  <si>
    <t>151101311</t>
  </si>
  <si>
    <t>Odstranění rozepření stěn při pažení příložném hl do 4 m</t>
  </si>
  <si>
    <t>0,625+3,680 "lože</t>
  </si>
  <si>
    <t>14,880+17,650 "obsypy</t>
  </si>
  <si>
    <t>2,830+(2,0*2,0*0,5) "objekty</t>
  </si>
  <si>
    <t>4*0,020+40*0,020 "potrubí</t>
  </si>
  <si>
    <t>1,8*42,545</t>
  </si>
  <si>
    <t>25,600+32,520 "výkopy</t>
  </si>
  <si>
    <t>-42,545 "vodorovný přesun</t>
  </si>
  <si>
    <t>(2*0,8*0,33) "vodovod</t>
  </si>
  <si>
    <t>(4*0,8*0,46)-(0,020*4) "kanalizace splašková</t>
  </si>
  <si>
    <t>(40*0,8*0,43)-(0,020*40) "kanalizace dešťová</t>
  </si>
  <si>
    <t>1,89*14,880</t>
  </si>
  <si>
    <t>583/01</t>
  </si>
  <si>
    <t>vyhledávací vodič CYKY 4mm</t>
  </si>
  <si>
    <t>1,2*(2) "vodovod</t>
  </si>
  <si>
    <t>583/02</t>
  </si>
  <si>
    <t>ochranná folie</t>
  </si>
  <si>
    <t>3 "vodovod</t>
  </si>
  <si>
    <t>4+40 "kanalizace</t>
  </si>
  <si>
    <t>175111201</t>
  </si>
  <si>
    <t>Obsypání objektu nad přilehlým původním terénem sypaninou bez prohození, uloženou do 3 m ručně</t>
  </si>
  <si>
    <t>(3,2*3,2*2,0)-2,83 "čerpací šachta</t>
  </si>
  <si>
    <t>58333674</t>
  </si>
  <si>
    <t>kamenivo těžené hrubé frakce 16/32</t>
  </si>
  <si>
    <t>1,7*17,650</t>
  </si>
  <si>
    <t>451541111</t>
  </si>
  <si>
    <t>Lože pod potrubí otevřený výkop ze štěrkodrtě</t>
  </si>
  <si>
    <t>(2,5*2,5*0,1) "čerpací šachta</t>
  </si>
  <si>
    <t>(2*0,8*0,1) "vodovod</t>
  </si>
  <si>
    <t>(4*0,8*0,1) "kanalizace splašková</t>
  </si>
  <si>
    <t>(40*0,8*0,1) "kanalizace dešťová</t>
  </si>
  <si>
    <t>919726122</t>
  </si>
  <si>
    <t>Geotextilie pro ochranu, separaci a filtraci netkaná měrná hm přes 200 do 300 g/m2</t>
  </si>
  <si>
    <t>5,0*5,0 "geotextilie</t>
  </si>
  <si>
    <t>58333688</t>
  </si>
  <si>
    <t>kamenivo těžené hrubé frakce 32/63</t>
  </si>
  <si>
    <t>1,8*(2,0*2,0*0,5)</t>
  </si>
  <si>
    <t>Trubní vedení</t>
  </si>
  <si>
    <t>871161141</t>
  </si>
  <si>
    <t>Montáž potrubí z PE100 SDR 11 otevřený výkop svařovaných na tupo D 32 x 3,0 mm</t>
  </si>
  <si>
    <t>2 "vodovod</t>
  </si>
  <si>
    <t>28613170</t>
  </si>
  <si>
    <t>trubka vodovodní PE100 SDR11 se signalizační vrstvou 32x3,0mm</t>
  </si>
  <si>
    <t>1,015*2 "vodovod</t>
  </si>
  <si>
    <t>2,03*1,015 "Přepočtené koeficientem množství</t>
  </si>
  <si>
    <t>28613853</t>
  </si>
  <si>
    <t>trubka vodovodní PE100 PN 16 SDR11 s ochranným pláštěm z PP 63x5,8mm</t>
  </si>
  <si>
    <t>2 "ochranná trubka</t>
  </si>
  <si>
    <t>871315251</t>
  </si>
  <si>
    <t>Kanalizační potrubí z tvrdého PVC vícevrstvé tuhost třídy SN16 DN 150</t>
  </si>
  <si>
    <t>4 "splašková kanalizace</t>
  </si>
  <si>
    <t>40 "dešťová kanalizace</t>
  </si>
  <si>
    <t>879171111</t>
  </si>
  <si>
    <t>Montáž vodovodní přípojky na potrubí DN 32</t>
  </si>
  <si>
    <t>1 "napojení na stávající vodovod</t>
  </si>
  <si>
    <t>892001500</t>
  </si>
  <si>
    <t>Napojení na stávající kanalizaci, vysazení odbočky, propojení</t>
  </si>
  <si>
    <t>1+1 "napojení na stávající kanalizaci</t>
  </si>
  <si>
    <t>2 "podchycení drenáží</t>
  </si>
  <si>
    <t>894411120</t>
  </si>
  <si>
    <t>Zřízení šachet kanalizačních z betonových dílců dno prefabrikované na potrubí nad 200 do 300</t>
  </si>
  <si>
    <t>1 "čerpací šachty</t>
  </si>
  <si>
    <t>592243120</t>
  </si>
  <si>
    <t>konus šachetní betonový TBR-Q.1 100-63/58/12 KPS 100x62,5x58 cm</t>
  </si>
  <si>
    <t>59224051</t>
  </si>
  <si>
    <t>skruž pro kanalizační šachty se zabudovanými stupadly 100x50x12cm</t>
  </si>
  <si>
    <t>59224011</t>
  </si>
  <si>
    <t>prstenec šachtový vyrovnávací betonový 625x100x60mm</t>
  </si>
  <si>
    <t>592243480</t>
  </si>
  <si>
    <t>těsnění elastomerové pro spojení šachetních dílů EMT DN 1000</t>
  </si>
  <si>
    <t>899104111</t>
  </si>
  <si>
    <t>Osazení poklopů litinových nebo ocelových včetně rámů hmotnosti nad 150 kg</t>
  </si>
  <si>
    <t>1 "vsakovací šachta</t>
  </si>
  <si>
    <t>28661933</t>
  </si>
  <si>
    <t>poklop šachtový litinový dno DN 600 pro třídu zatížení B125</t>
  </si>
  <si>
    <t>42610390R1</t>
  </si>
  <si>
    <t>čerpadlo ponorné kalové Hmax 10 m Qmax 10 m3/hod 500 W 230V</t>
  </si>
  <si>
    <t>1 "čerpací šachta</t>
  </si>
  <si>
    <t>894812203</t>
  </si>
  <si>
    <t>Revizní a čistící šachta z PP šachtové dno DN 425/150 s přítokem tvaru T</t>
  </si>
  <si>
    <t>1 "šachta revizní</t>
  </si>
  <si>
    <t>894812231</t>
  </si>
  <si>
    <t>Revizní a čistící šachta z PP DN 425 šachtová roura korugovaná bez hrdla světlé hloubky 1500 mm</t>
  </si>
  <si>
    <t>894812241</t>
  </si>
  <si>
    <t>Revizní a čistící šachta z PP DN 425 šachtová roura teleskopická světlé hloubky 375 mm</t>
  </si>
  <si>
    <t>894812249</t>
  </si>
  <si>
    <t>Příplatek k rourám revizní a čistící šachty z PP DN 425 za uříznutí šachtové roury</t>
  </si>
  <si>
    <t>894812256</t>
  </si>
  <si>
    <t>Revizní a čistící šachta z PP DN 425 poklop plastový pochůzí s rámem</t>
  </si>
  <si>
    <t>892000012</t>
  </si>
  <si>
    <t>Zaměření trasy potrubí</t>
  </si>
  <si>
    <t>892221111</t>
  </si>
  <si>
    <t>Zkouška těsnosti kanalizačního potrubí</t>
  </si>
  <si>
    <t>892233111</t>
  </si>
  <si>
    <t>Proplach a desinfekce vodovodního potrubí DN od 40 do 70</t>
  </si>
  <si>
    <t>892241111</t>
  </si>
  <si>
    <t>Tlaková zkouška vodou potrubí do 80</t>
  </si>
  <si>
    <t>998276101</t>
  </si>
  <si>
    <t>Přesun hmot pro trubní vedení z trub z plastických hmot otevřený výkop</t>
  </si>
  <si>
    <t>721242105</t>
  </si>
  <si>
    <t>Lapač střešních splavenin z PP se zápachovou klapkou a lapacím košem DN 110</t>
  </si>
  <si>
    <t>2 "lapač splavenin</t>
  </si>
  <si>
    <t>SO 01-06 - Mobiliář</t>
  </si>
  <si>
    <t>7669009</t>
  </si>
  <si>
    <t xml:space="preserve">Kompl. dod. + mtž. kuchyňská sestava vč. barové desky  ozn. T3/1.01</t>
  </si>
  <si>
    <t>673960278</t>
  </si>
  <si>
    <t xml:space="preserve">Poznámka k položce:_x000d_
cena zahrnuje kompletní provedení  dle popisu v tabulce truhlářských výrobků vč. dodávky potřebného materiálu_x000d_
</t>
  </si>
  <si>
    <t>7669010</t>
  </si>
  <si>
    <t xml:space="preserve">Jídelní stůl 800 x 1 800  ozn. T4/1.01</t>
  </si>
  <si>
    <t>2021704197</t>
  </si>
  <si>
    <t xml:space="preserve">Poznámka k položce:_x000d_
cena zahrnuje kompletní provedení  dle popisu v tabulce truhlářských výrobků </t>
  </si>
  <si>
    <t>7669011</t>
  </si>
  <si>
    <t xml:space="preserve">Jídelní stůl 800 x 1 200  ozn. T4/1.01</t>
  </si>
  <si>
    <t>-212433677</t>
  </si>
  <si>
    <t>7669012</t>
  </si>
  <si>
    <t xml:space="preserve">Pracovní stůl 600 x 1 200  ozn. T4/1.01</t>
  </si>
  <si>
    <t>1756312589</t>
  </si>
  <si>
    <t>7669014</t>
  </si>
  <si>
    <t xml:space="preserve">Překližková jídelní židle  ozn. T4/1.01</t>
  </si>
  <si>
    <t>1147572857</t>
  </si>
  <si>
    <t>1328627115</t>
  </si>
  <si>
    <t>767006</t>
  </si>
  <si>
    <t>Kompl. dod. + mtž. venkovní lavice na fasádě ozn. Z/L</t>
  </si>
  <si>
    <t>-1173906692</t>
  </si>
  <si>
    <t xml:space="preserve">Poznámka k položce:_x000d_
cena zahrnuje kompletní provedení vč.ocelové konstrukce, kotvení, dřevných prvků a povrchové úpravy  dle popisu v tabulce zámečnických výrobků</t>
  </si>
  <si>
    <t>767007</t>
  </si>
  <si>
    <t>Třídílná pevná sestava stolu a lavic ozn. Z/E</t>
  </si>
  <si>
    <t>-1615203607</t>
  </si>
  <si>
    <t xml:space="preserve">Poznámka k položce:_x000d_
cena zahrnuje kompletní provedení   dle popisu v tabulce zámečnických výrobků</t>
  </si>
  <si>
    <t>767008</t>
  </si>
  <si>
    <t>Šatní lavice s pevným rámem ozn. Z/1.02, 1.03</t>
  </si>
  <si>
    <t>1715308406</t>
  </si>
  <si>
    <t>-919146554</t>
  </si>
  <si>
    <t>144,33</t>
  </si>
  <si>
    <t>153,255</t>
  </si>
  <si>
    <t>plocha</t>
  </si>
  <si>
    <t>849</t>
  </si>
  <si>
    <t>8,925</t>
  </si>
  <si>
    <t>SO 02 - Rekonstrukce volejbalových kurtů</t>
  </si>
  <si>
    <t xml:space="preserve">    997 - Přesun sutě</t>
  </si>
  <si>
    <t>113107221R</t>
  </si>
  <si>
    <t>Odstranění antuky tl do 100 mm strojně pl přes 200 m2</t>
  </si>
  <si>
    <t>-923054517</t>
  </si>
  <si>
    <t>113107222R</t>
  </si>
  <si>
    <t xml:space="preserve">Odstranění podkladu ze škváry tl  150 ke zpětnému použití</t>
  </si>
  <si>
    <t>-991210746</t>
  </si>
  <si>
    <t>Poznámka k položce:_x000d_
cen azhrnuje odstranění škváry, uložení na vhodném místě a dovoz ke zpětnému použití</t>
  </si>
  <si>
    <t>122251104</t>
  </si>
  <si>
    <t>Odkopávky a prokopávky nezapažené v hornině třídy těžitelnosti I skupiny 3 objem do 500 m3 strojně</t>
  </si>
  <si>
    <t>-1433610231</t>
  </si>
  <si>
    <t>plocha*0,17</t>
  </si>
  <si>
    <t>132251102</t>
  </si>
  <si>
    <t>Hloubení rýh nezapažených š do 800 mm v hornině třídy těžitelnosti I skupiny 3 objem do 50 m3 strojně</t>
  </si>
  <si>
    <t>-1280545747</t>
  </si>
  <si>
    <t>"pro drenáže"</t>
  </si>
  <si>
    <t>(6*25+28,5)*0,2*0,25</t>
  </si>
  <si>
    <t>330728708</t>
  </si>
  <si>
    <t>-593151525</t>
  </si>
  <si>
    <t>605517362</t>
  </si>
  <si>
    <t>-897152432</t>
  </si>
  <si>
    <t>2048569506</t>
  </si>
  <si>
    <t>212752101</t>
  </si>
  <si>
    <t>Trativod z drenážních trubek korugovaných PE-HD SN 4 perforace 360° včetně lože otevřený výkop DN 100 pro liniové stavby</t>
  </si>
  <si>
    <t>1389957261</t>
  </si>
  <si>
    <t>6*25</t>
  </si>
  <si>
    <t>212752102</t>
  </si>
  <si>
    <t>Trativod z drenážních trubek korugovaných PE-HD SN 4 perforace 360° včetně lože otevřený výkop DN 150 pro liniové stavby</t>
  </si>
  <si>
    <t>1318375557</t>
  </si>
  <si>
    <t>348401140</t>
  </si>
  <si>
    <t>Montáž oplocení ze strojového pletiva s napínacími dráty v přes 2,0 do 4,0 m</t>
  </si>
  <si>
    <t>-1120868667</t>
  </si>
  <si>
    <t>313275041</t>
  </si>
  <si>
    <t>pletivo drátěné plastifikované se čtvercovými oky 45 mm v 3000mm</t>
  </si>
  <si>
    <t>2123516932</t>
  </si>
  <si>
    <t>89*1,1</t>
  </si>
  <si>
    <t>313001</t>
  </si>
  <si>
    <t>doplňkový materiál k pletivu (vázací drát, napínáky, napínací drát apod.)</t>
  </si>
  <si>
    <t>-1757461537</t>
  </si>
  <si>
    <t>564710011R</t>
  </si>
  <si>
    <t xml:space="preserve">Podklad z kameniva  drceného vel. 4-8 mm plochy přes 100 m2 tl 50 mm</t>
  </si>
  <si>
    <t>-1951692878</t>
  </si>
  <si>
    <t>564730011R</t>
  </si>
  <si>
    <t>Podklad z kameniva hrubého drceného vel. 11-22 mm plochy přes 100 m2 tl 100 mm</t>
  </si>
  <si>
    <t>-611693392</t>
  </si>
  <si>
    <t>564751111</t>
  </si>
  <si>
    <t>Podklad z kameniva hrubého drceného vel. 32-63 mm plochy přes 100 m2 tl 150 mm</t>
  </si>
  <si>
    <t>1003451401</t>
  </si>
  <si>
    <t>589116113</t>
  </si>
  <si>
    <t>Kryt ploch pro tělovýchovu jedno a dvouvrstvý antukový tl do 20 mm</t>
  </si>
  <si>
    <t>234096906</t>
  </si>
  <si>
    <t>589116116R</t>
  </si>
  <si>
    <t xml:space="preserve">Podklad ploch pro tělovýchovu  škvárový tl  100 mm</t>
  </si>
  <si>
    <t>1135620058</t>
  </si>
  <si>
    <t>"použití původního materiálu"</t>
  </si>
  <si>
    <t>966071823</t>
  </si>
  <si>
    <t>Rozebrání oplocení z drátěného pletiva se čtvercovými oky v přes 2,0 do 4,0 m</t>
  </si>
  <si>
    <t>944262352</t>
  </si>
  <si>
    <t>997</t>
  </si>
  <si>
    <t>Přesun sutě</t>
  </si>
  <si>
    <t>997013603R</t>
  </si>
  <si>
    <t xml:space="preserve">Poplatek za uložení na skládce (skládkovné) stavebního odpadu </t>
  </si>
  <si>
    <t>-1704157952</t>
  </si>
  <si>
    <t>997221551</t>
  </si>
  <si>
    <t>Vodorovná doprava suti ze sypkých materiálů do 1 km</t>
  </si>
  <si>
    <t>-857529711</t>
  </si>
  <si>
    <t>997221559</t>
  </si>
  <si>
    <t>Příplatek ZKD 1 km u vodorovné dopravy suti ze sypkých materiálů</t>
  </si>
  <si>
    <t>-239338586</t>
  </si>
  <si>
    <t xml:space="preserve">Poznámka k položce:_x000d_
skládka 20 km_x000d_
</t>
  </si>
  <si>
    <t>288,97*19 'Přepočtené koeficientem množství</t>
  </si>
  <si>
    <t>998222012</t>
  </si>
  <si>
    <t>Přesun hmot pro tělovýchovné plochy</t>
  </si>
  <si>
    <t>-831680285</t>
  </si>
  <si>
    <t>dlažba</t>
  </si>
  <si>
    <t>1,92</t>
  </si>
  <si>
    <t>0,216</t>
  </si>
  <si>
    <t>18,38</t>
  </si>
  <si>
    <t>stěna</t>
  </si>
  <si>
    <t>střecha</t>
  </si>
  <si>
    <t>17,6</t>
  </si>
  <si>
    <t>šachty</t>
  </si>
  <si>
    <t>SO 03 - Přístřešek na antuku</t>
  </si>
  <si>
    <t xml:space="preserve">    762 - Konstrukce tesařské</t>
  </si>
  <si>
    <t>113106023</t>
  </si>
  <si>
    <t>Rozebrání dlažeb při překopech komunikací pro pěší ze zámkové dlažby ručně</t>
  </si>
  <si>
    <t>1676665651</t>
  </si>
  <si>
    <t xml:space="preserve">"pro patky - pro zpětné použití" </t>
  </si>
  <si>
    <t>3*0,8*0,8</t>
  </si>
  <si>
    <t>133212811</t>
  </si>
  <si>
    <t>Hloubení nezapažených šachet v hornině třídy těžitelnosti I skupiny 3 plocha výkopu do 4 m2 ručně</t>
  </si>
  <si>
    <t>195354975</t>
  </si>
  <si>
    <t>"pro patky"</t>
  </si>
  <si>
    <t>3*0,3*0,3*0,8</t>
  </si>
  <si>
    <t>-2065808385</t>
  </si>
  <si>
    <t>239405378</t>
  </si>
  <si>
    <t>1786489792</t>
  </si>
  <si>
    <t>779202278</t>
  </si>
  <si>
    <t>275313611</t>
  </si>
  <si>
    <t>Základové patky z betonu tř. C 16/20</t>
  </si>
  <si>
    <t>-1377160547</t>
  </si>
  <si>
    <t>310308731</t>
  </si>
  <si>
    <t>"zpětné použití rozebrané dlažby"</t>
  </si>
  <si>
    <t>1230734135</t>
  </si>
  <si>
    <t>-1408218298</t>
  </si>
  <si>
    <t>979051121</t>
  </si>
  <si>
    <t>Očištění zámkových dlaždic se spárováním z kameniva těženého při překopech inženýrských sítí</t>
  </si>
  <si>
    <t>-89629427</t>
  </si>
  <si>
    <t>998223011</t>
  </si>
  <si>
    <t>Přesun hmot pro pozemní komunikace s krytem dlážděným</t>
  </si>
  <si>
    <t>1633310987</t>
  </si>
  <si>
    <t>762</t>
  </si>
  <si>
    <t>Konstrukce tesařské</t>
  </si>
  <si>
    <t>762431012R</t>
  </si>
  <si>
    <t xml:space="preserve">Obložení stěn z desek OSB tl 10 mm </t>
  </si>
  <si>
    <t>-1633399357</t>
  </si>
  <si>
    <t>4*(2,2+2,7)*0,5</t>
  </si>
  <si>
    <t>3,9*2,2</t>
  </si>
  <si>
    <t>998762201</t>
  </si>
  <si>
    <t>Přesun hmot procentní pro kce tesařské v objektech v do 6 m</t>
  </si>
  <si>
    <t>-901763201</t>
  </si>
  <si>
    <t>764511601</t>
  </si>
  <si>
    <t>Žlab podokapní půlkruhový z Pz s povrchovou úpravou rš 250 mm</t>
  </si>
  <si>
    <t>48662560</t>
  </si>
  <si>
    <t xml:space="preserve">"K/SO03"  3,9</t>
  </si>
  <si>
    <t>764511641</t>
  </si>
  <si>
    <t>Kotlík oválný (trychtýřový) pro podokapní žlaby z Pz s povrchovou úpravou do 250/90 mm</t>
  </si>
  <si>
    <t>1404751978</t>
  </si>
  <si>
    <t>764518621</t>
  </si>
  <si>
    <t>Svody kruhové včetně objímek, kolen, odskoků z Pz s povrchovou úpravou průměru do 90 mm</t>
  </si>
  <si>
    <t>320929055</t>
  </si>
  <si>
    <t xml:space="preserve">"K/SO3"  2,1</t>
  </si>
  <si>
    <t>-359117964</t>
  </si>
  <si>
    <t>7663001</t>
  </si>
  <si>
    <t xml:space="preserve">Kompl. dod. + mtž.  jednokřídlé dveře v odvodové stěně 900 x 2 000</t>
  </si>
  <si>
    <t>-903246303</t>
  </si>
  <si>
    <t>Poznámka k položce:_x000d_
cena zahrnuje kompletní provedení vč. kování - zhtovení dle obkladu a popisu v PD</t>
  </si>
  <si>
    <t>7663002</t>
  </si>
  <si>
    <t xml:space="preserve">Kompl. dod. + mtž.  dvoukřídlé dveře v odvodové stěně 3 540 x 2 350</t>
  </si>
  <si>
    <t>-1648742861</t>
  </si>
  <si>
    <t>-1674615950</t>
  </si>
  <si>
    <t>STĚNA</t>
  </si>
  <si>
    <t>-1759102179</t>
  </si>
  <si>
    <t>-1589916058</t>
  </si>
  <si>
    <t>666733241</t>
  </si>
  <si>
    <t>7673001</t>
  </si>
  <si>
    <t>1786942390</t>
  </si>
  <si>
    <t>Poznámka k položce:_x000d_
cena zahrnuje kompletní provedení dle popisu v PD vč. dodávky potřebného materiálu, kotvení a povrchové úpravy - žárový pozink</t>
  </si>
  <si>
    <t xml:space="preserve">"dle výkazu materiálu"  699,6</t>
  </si>
  <si>
    <t>767391112</t>
  </si>
  <si>
    <t>Montáž krytiny z tvarovaných plechů šroubováním</t>
  </si>
  <si>
    <t>1595794708</t>
  </si>
  <si>
    <t>4*4,4</t>
  </si>
  <si>
    <t>154851521</t>
  </si>
  <si>
    <t xml:space="preserve">plech trapézový TR40S/160  plech tl 0,75mm</t>
  </si>
  <si>
    <t>2089029360</t>
  </si>
  <si>
    <t>střecha*1,1</t>
  </si>
  <si>
    <t>83188892</t>
  </si>
  <si>
    <t>21,6</t>
  </si>
  <si>
    <t>7,634</t>
  </si>
  <si>
    <t>tráva</t>
  </si>
  <si>
    <t>SO 04 - Zábradlí hlavního fotbalového hřiště</t>
  </si>
  <si>
    <t>-1035267217</t>
  </si>
  <si>
    <t>"v místě nového sloupku pro zpětné použití"</t>
  </si>
  <si>
    <t>135*0,4*0,4</t>
  </si>
  <si>
    <t>131111333</t>
  </si>
  <si>
    <t>Vrtání jamek pro plotové sloupky D přes 200 do 300 mm ručně s motorovým vrtákem</t>
  </si>
  <si>
    <t>-1661539902</t>
  </si>
  <si>
    <t>135*0,8</t>
  </si>
  <si>
    <t>223787224</t>
  </si>
  <si>
    <t>135*pi*(0,15)^2*0,8</t>
  </si>
  <si>
    <t>-1459053016</t>
  </si>
  <si>
    <t>-584334966</t>
  </si>
  <si>
    <t>-2102676757</t>
  </si>
  <si>
    <t>180404111</t>
  </si>
  <si>
    <t>Založení hřišťového trávníku výsevem na vrstvě ornice</t>
  </si>
  <si>
    <t>1317008347</t>
  </si>
  <si>
    <t>00572440</t>
  </si>
  <si>
    <t>osivo směs travní hřištní</t>
  </si>
  <si>
    <t>-2106683075</t>
  </si>
  <si>
    <t>tráva*0,04</t>
  </si>
  <si>
    <t>-903991827</t>
  </si>
  <si>
    <t>-364020404</t>
  </si>
  <si>
    <t>"úprava trávníku nad stávající patkou po odříznutí trubky"</t>
  </si>
  <si>
    <t>-2110242494</t>
  </si>
  <si>
    <t>566901133</t>
  </si>
  <si>
    <t>Vyspravení podkladu po překopech inženýrských sítí plochy do 15 m2 štěrkodrtí tl. 200 mm</t>
  </si>
  <si>
    <t>-1802741923</t>
  </si>
  <si>
    <t>-1078475273</t>
  </si>
  <si>
    <t>"zpětné použití vybourané dlažby"</t>
  </si>
  <si>
    <t>979054451</t>
  </si>
  <si>
    <t>Očištění vybouraných zámkových dlaždic s původním spárováním z kameniva těženého</t>
  </si>
  <si>
    <t>524631495</t>
  </si>
  <si>
    <t>997013501</t>
  </si>
  <si>
    <t>Odvoz suti a vybouraných hmot na skládku nebo meziskládku do 1 km se složením</t>
  </si>
  <si>
    <t>679047919</t>
  </si>
  <si>
    <t>997013509</t>
  </si>
  <si>
    <t>Příplatek k odvozu suti a vybouraných hmot na skládku ZKD 1 km přes 1 km</t>
  </si>
  <si>
    <t>798337843</t>
  </si>
  <si>
    <t>11,008*19 'Přepočtené koeficientem množství</t>
  </si>
  <si>
    <t>Poplatek za uložení na skládce (skládkovné) stavebního odpadu</t>
  </si>
  <si>
    <t>-1878247021</t>
  </si>
  <si>
    <t>-2072015820</t>
  </si>
  <si>
    <t>76704001</t>
  </si>
  <si>
    <t xml:space="preserve">Kompl. dod. + mtž. zábradlí </t>
  </si>
  <si>
    <t>-1142580974</t>
  </si>
  <si>
    <t>Poznámka k položce:_x000d_
cena zahrnuje kompletní provedení dle popisu v tabulce zámečnických výrobků vč. kotvení a dodávky potřebného mateirálu:_x000d_
_x000d_
systém z hliníkových trubek ø 60 x 2,5 mm (madla a svislé sloupky) rozteč sloupků 2500 mm, výška sloupků 1100 mm; spojení madlo/sloupek/madlo pomocí hliníkového dílu ve tvaru T, fixace nýtováním</t>
  </si>
  <si>
    <t>767161813R</t>
  </si>
  <si>
    <t>Demontáž zábradlí rovného - odříznutí trubek</t>
  </si>
  <si>
    <t>-639867910</t>
  </si>
  <si>
    <t>-1713068099</t>
  </si>
  <si>
    <t>11,68</t>
  </si>
  <si>
    <t>SO 05 - Zábradlí tréninkového fotbalového hřiště</t>
  </si>
  <si>
    <t xml:space="preserve">"v místě  sloupku pro zpětné použití"</t>
  </si>
  <si>
    <t>73*0,4*0,4</t>
  </si>
  <si>
    <t>5,949*19 'Přepočtené koeficientem množství</t>
  </si>
  <si>
    <t>SO 06 - Závlaha tréninkového fotbalového hřiště</t>
  </si>
  <si>
    <t>D1 - OVLÁDACÍ JEDNOTKY, ČIDLA</t>
  </si>
  <si>
    <t>D2 - ELEKTROVENTILY, VENTILOVÉ ŠACHTICE, KABELY</t>
  </si>
  <si>
    <t>D3 - ROTAČNÍ POSTŘIKOVAČE A PŘIPOJENÍ</t>
  </si>
  <si>
    <t>D4 - PE POTRUBÍ</t>
  </si>
  <si>
    <t>D5 - MECHANICKÉ ŠROUBOVANÉ SPOJKY</t>
  </si>
  <si>
    <t xml:space="preserve">    D6 - MECHANICKÉ SPOJKY NA HLAVNÍM OKRUHU</t>
  </si>
  <si>
    <t xml:space="preserve">    D7 - MECHANICKÉ SPOJKY V ŠACHTĚ S 2" VENTILY</t>
  </si>
  <si>
    <t>D8 - FILTRACE</t>
  </si>
  <si>
    <t>D9 - ČERPACÍ STANICE</t>
  </si>
  <si>
    <t>D10 - INSTALACE SYSTÉMU A ZEMNÍ PRÁCE</t>
  </si>
  <si>
    <t>OVLÁDACÍ JEDNOTKY, ČIDLA</t>
  </si>
  <si>
    <t>Pol14</t>
  </si>
  <si>
    <t xml:space="preserve">Ovl. jednotka Hunter, interní trafo  230 V/ 24 VAC , 12 sekcí</t>
  </si>
  <si>
    <t>Pol15</t>
  </si>
  <si>
    <t xml:space="preserve">Dešťové čidlo  MINICLIK</t>
  </si>
  <si>
    <t>ELEKTROVENTILY, VENTILOVÉ ŠACHTICE, KABELY</t>
  </si>
  <si>
    <t>Pol16</t>
  </si>
  <si>
    <t>El.mag. ventil Hunter PGV 6/4", 24 VAC, s cívkou, regulace průtoku</t>
  </si>
  <si>
    <t>Pol17</t>
  </si>
  <si>
    <t>DBO/B-6 vodotěsné konektory malé 2,5 mm2</t>
  </si>
  <si>
    <t>Pol18</t>
  </si>
  <si>
    <t>DBR/Y-6 vodotěsné konektory velké 4,0 mm2</t>
  </si>
  <si>
    <t>Pol19</t>
  </si>
  <si>
    <t>Ventilová obdélníková šachtice Jumbo v. 30 cm</t>
  </si>
  <si>
    <t>Pol20</t>
  </si>
  <si>
    <t>Ovládací kabely CYKY 3x1,5 mm2 [m] - od ovládací jednotky k elektroventilům</t>
  </si>
  <si>
    <t>Pol21</t>
  </si>
  <si>
    <t>Ovládací kabely CYKY 5x1,5 mm2 [m] - od ovládací jednotky k elektroventilům</t>
  </si>
  <si>
    <t>Pol22</t>
  </si>
  <si>
    <t>Ovládací kabely CYKY 7x1,5 mm2 [m] - od ovládací jednotky k elektroventilům</t>
  </si>
  <si>
    <t>ROTAČNÍ POSTŘIKOVAČE A PŘIPOJENÍ</t>
  </si>
  <si>
    <t>Pol23</t>
  </si>
  <si>
    <t>I-25-04-B - výsuvný postř. rotační (9 cm), ADV, sada trysek</t>
  </si>
  <si>
    <t>Pol24</t>
  </si>
  <si>
    <t>Koleno s vnějším závitem 32x1"</t>
  </si>
  <si>
    <t>Pol25</t>
  </si>
  <si>
    <t>T kus 40</t>
  </si>
  <si>
    <t>Pol26</t>
  </si>
  <si>
    <t>Spojka redukovaná 40x32</t>
  </si>
  <si>
    <t>PE POTRUBÍ</t>
  </si>
  <si>
    <t>Pol27</t>
  </si>
  <si>
    <t xml:space="preserve">Potrubí PE-MD 50 mm,  PN 7,5 -  [m]</t>
  </si>
  <si>
    <t>Pol28</t>
  </si>
  <si>
    <t xml:space="preserve">Potrubí PE-MD 40 mm,  PN 7,5 -  [m]</t>
  </si>
  <si>
    <t>Pol29</t>
  </si>
  <si>
    <t xml:space="preserve">Potrubí PE-MD 32 mm,  PN 7,5 -  [m]</t>
  </si>
  <si>
    <t>MECHANICKÉ ŠROUBOVANÉ SPOJKY</t>
  </si>
  <si>
    <t>D6</t>
  </si>
  <si>
    <t>MECHANICKÉ SPOJKY NA HLAVNÍM OKRUHU</t>
  </si>
  <si>
    <t>Pol30</t>
  </si>
  <si>
    <t>T kus s vnějším závitem 50x6/4" M</t>
  </si>
  <si>
    <t>Pol31</t>
  </si>
  <si>
    <t>T kus 50</t>
  </si>
  <si>
    <t>D7</t>
  </si>
  <si>
    <t>MECHANICKÉ SPOJKY V ŠACHTĚ S 2" VENTILY</t>
  </si>
  <si>
    <t>Pol32</t>
  </si>
  <si>
    <t>T-kus s vnějším závitem 40 x 6/4" x 40</t>
  </si>
  <si>
    <t>Pol33</t>
  </si>
  <si>
    <t>Dvojnipl 6/4"</t>
  </si>
  <si>
    <t>Pol34</t>
  </si>
  <si>
    <t>Koleno 6/4"</t>
  </si>
  <si>
    <t>Pol35</t>
  </si>
  <si>
    <t xml:space="preserve">T kus  6/4"</t>
  </si>
  <si>
    <t>D8</t>
  </si>
  <si>
    <t>FILTRACE</t>
  </si>
  <si>
    <t>Pol36</t>
  </si>
  <si>
    <t>Filtr lamelový 130 micron 2"</t>
  </si>
  <si>
    <t>Pol37</t>
  </si>
  <si>
    <t>Uzavírací ventil 2"</t>
  </si>
  <si>
    <t>D9</t>
  </si>
  <si>
    <t>ČERPACÍ STANICE</t>
  </si>
  <si>
    <t>Pol38</t>
  </si>
  <si>
    <t>Čerpadlo Speronni 2 C 40/180 B 5,5 kW</t>
  </si>
  <si>
    <t>Pol39</t>
  </si>
  <si>
    <t>EL. Rozvaděč ve sloupku se softstartem, hlídání hladin</t>
  </si>
  <si>
    <t>Pol40</t>
  </si>
  <si>
    <t>Připojovací armatury, zpětná klapka</t>
  </si>
  <si>
    <t>D10</t>
  </si>
  <si>
    <t>INSTALACE SYSTÉMU A ZEMNÍ PRÁCE</t>
  </si>
  <si>
    <t>Pol41</t>
  </si>
  <si>
    <t>Zpracování přípravné dokumentace</t>
  </si>
  <si>
    <t>Pol42</t>
  </si>
  <si>
    <t>Montáž zavlažovacího systému</t>
  </si>
  <si>
    <t>Pol43</t>
  </si>
  <si>
    <t>Zemní práce, zásyp, odpovídající hutnění, sloupnutí trávníku v hřišti s navrácením</t>
  </si>
  <si>
    <t>Pol44</t>
  </si>
  <si>
    <t>Provedení a zapojení elektroinstalace</t>
  </si>
  <si>
    <t>Pol45</t>
  </si>
  <si>
    <t>Doprava materiálu</t>
  </si>
  <si>
    <t>Pol46</t>
  </si>
  <si>
    <t>Doprava a ubytování osob</t>
  </si>
  <si>
    <t>Pol47</t>
  </si>
  <si>
    <t xml:space="preserve">Zaškolení obsluhy,  1. zazimování systému</t>
  </si>
  <si>
    <t>SO 07 - Automatická závlaha volejbalových kurtů</t>
  </si>
  <si>
    <t>D1 - I. ZAŘÍZENÍ STAVENIŠTĚ</t>
  </si>
  <si>
    <t xml:space="preserve">D2 - II. ZEMNÍ PRÁCE </t>
  </si>
  <si>
    <t xml:space="preserve">D3 - III. POTRUBÍ A ARMATURY  </t>
  </si>
  <si>
    <t>D4 - IV. POSTŘIKOVAČE , VENTILOVÉ ŠACHTY, VENTILY</t>
  </si>
  <si>
    <t>D5 - V. OVLÁDACÍ SYSTÉM</t>
  </si>
  <si>
    <t>I. ZAŘÍZENÍ STAVENIŠTĚ</t>
  </si>
  <si>
    <t>Pol48</t>
  </si>
  <si>
    <t>Přípravné práce, doprava strojů, zařízení staveniště</t>
  </si>
  <si>
    <t xml:space="preserve">II. ZEMNÍ PRÁCE </t>
  </si>
  <si>
    <t>Pol49</t>
  </si>
  <si>
    <t>Vytýčení tras potrubí a postřikovačů</t>
  </si>
  <si>
    <t>Pol50</t>
  </si>
  <si>
    <t>Hloubení rýhy hl 0,30,š.0,30 m</t>
  </si>
  <si>
    <t>Pol51</t>
  </si>
  <si>
    <t>Zásyp potrubí a kabelů neostrohranným materiálem</t>
  </si>
  <si>
    <t>Pol52</t>
  </si>
  <si>
    <t>Zához a hutnění výkopů</t>
  </si>
  <si>
    <t>Pol53</t>
  </si>
  <si>
    <t>Odvoz a vyrovnání přebytečného výkopku na staveništi do 100m</t>
  </si>
  <si>
    <t>Pol54</t>
  </si>
  <si>
    <t>Ruční hloubení jam pro postřikovače</t>
  </si>
  <si>
    <t>Pol55</t>
  </si>
  <si>
    <t>Drenáž pro postřikovače</t>
  </si>
  <si>
    <t>Pol56</t>
  </si>
  <si>
    <t>Dodávka vhodného materiálu pro zásyp (do 10km)</t>
  </si>
  <si>
    <t>Pol57</t>
  </si>
  <si>
    <t>Ruční hloubení jam pro ventilové šachty</t>
  </si>
  <si>
    <t xml:space="preserve">III. POTRUBÍ A ARMATURY  </t>
  </si>
  <si>
    <t>Pol58</t>
  </si>
  <si>
    <t>Rozváděcí potrubí 32 PN 10/PE-HD</t>
  </si>
  <si>
    <t>Pol59</t>
  </si>
  <si>
    <t>Fitinky</t>
  </si>
  <si>
    <t>Pol60</t>
  </si>
  <si>
    <t>Montáž</t>
  </si>
  <si>
    <t>IV. POSTŘIKOVAČE , VENTILOVÉ ŠACHTY, VENTILY</t>
  </si>
  <si>
    <t>Pol61</t>
  </si>
  <si>
    <t>Výsečový postřikovač LVZAWT</t>
  </si>
  <si>
    <t>Pol62</t>
  </si>
  <si>
    <t>Kloubová spojka ( Swing Joint ) 3/4"</t>
  </si>
  <si>
    <t>Pol63</t>
  </si>
  <si>
    <t>Instalace postřikovače</t>
  </si>
  <si>
    <t>Pol64</t>
  </si>
  <si>
    <t>Ventilová šachta VBJ</t>
  </si>
  <si>
    <t>Pol65</t>
  </si>
  <si>
    <t>Štěrkové lože, podklad z betonové dlažby, geotextilie</t>
  </si>
  <si>
    <t>Pol66</t>
  </si>
  <si>
    <t>Mosazný elektro ventil MVR 1"</t>
  </si>
  <si>
    <t>Pol67</t>
  </si>
  <si>
    <t>Armatury řídícího souboru</t>
  </si>
  <si>
    <t>Pol68</t>
  </si>
  <si>
    <t>Instalace armatur řídícího souboru</t>
  </si>
  <si>
    <t>Pol69</t>
  </si>
  <si>
    <t>Instalace šachet</t>
  </si>
  <si>
    <t>V. OVLÁDACÍ SYSTÉM</t>
  </si>
  <si>
    <t>Pol70</t>
  </si>
  <si>
    <t>Plastový box pro osazení ovládacího systému</t>
  </si>
  <si>
    <t>Pol71</t>
  </si>
  <si>
    <t>Řídící jednotka WaterControl</t>
  </si>
  <si>
    <t>Pol72</t>
  </si>
  <si>
    <t>Ruční ovladač pro jeden kurt</t>
  </si>
  <si>
    <t>Pol73</t>
  </si>
  <si>
    <t>Ovládací kabel 5 x 1.5 mm²</t>
  </si>
  <si>
    <t>Pol74</t>
  </si>
  <si>
    <t>Kabelová spojka DBY</t>
  </si>
  <si>
    <t>Pol75</t>
  </si>
  <si>
    <t>Instalace ovládání, ventilů, ovládacích kabelů</t>
  </si>
  <si>
    <t>h</t>
  </si>
  <si>
    <t>1,5</t>
  </si>
  <si>
    <t>0,24</t>
  </si>
  <si>
    <t>SO 08 - Přeložení schodiště u pozorovatelny</t>
  </si>
  <si>
    <t>548096994</t>
  </si>
  <si>
    <t xml:space="preserve">"v místě  nové základ pro zpětné použití"</t>
  </si>
  <si>
    <t>1,5*1</t>
  </si>
  <si>
    <t>132212131</t>
  </si>
  <si>
    <t>Hloubení nezapažených rýh šířky do 800 mm v soudržných horninách třídy těžitelnosti I skupiny 3 ručně</t>
  </si>
  <si>
    <t>-207374795</t>
  </si>
  <si>
    <t>"pro nový základ"</t>
  </si>
  <si>
    <t>1*0,3*0,8</t>
  </si>
  <si>
    <t>-1571139078</t>
  </si>
  <si>
    <t>1215526283</t>
  </si>
  <si>
    <t>-1176375970</t>
  </si>
  <si>
    <t>1892205490</t>
  </si>
  <si>
    <t>-1891791604</t>
  </si>
  <si>
    <t>158829136</t>
  </si>
  <si>
    <t>-1405249364</t>
  </si>
  <si>
    <t>684612842</t>
  </si>
  <si>
    <t>-1380429940</t>
  </si>
  <si>
    <t>76708001</t>
  </si>
  <si>
    <t>Přemístění ocelového schodiště</t>
  </si>
  <si>
    <t>321361667</t>
  </si>
  <si>
    <t>Poznámka k položce:_x000d_
cena zahrnuje kompletní provedení dle popisu na výkrese č. 1301-801 vč.demontáže, kotvení, úpravy a případné dodávky potřebného doplňujícího materiálu</t>
  </si>
  <si>
    <t>-2074395810</t>
  </si>
  <si>
    <t>2,025</t>
  </si>
  <si>
    <t>2,601</t>
  </si>
  <si>
    <t>13,5</t>
  </si>
  <si>
    <t>SO 09 - Rozšíření zámkové dlažby u vstupu do fotbalových šaten</t>
  </si>
  <si>
    <t>121151103</t>
  </si>
  <si>
    <t>Sejmutí ornice plochy do 100 m2 tl vrstvy do 200 mm strojně</t>
  </si>
  <si>
    <t>833245118</t>
  </si>
  <si>
    <t>122251101</t>
  </si>
  <si>
    <t>Odkopávky a prokopávky nezapažené v hornině třídy těžitelnosti I skupiny 3 objem do 20 m3 strojně</t>
  </si>
  <si>
    <t>780114423</t>
  </si>
  <si>
    <t>plocha*0,15</t>
  </si>
  <si>
    <t>-1691380788</t>
  </si>
  <si>
    <t>0,576+odkop</t>
  </si>
  <si>
    <t>1247153715</t>
  </si>
  <si>
    <t>-32075644</t>
  </si>
  <si>
    <t>-1560419672</t>
  </si>
  <si>
    <t>1737684600</t>
  </si>
  <si>
    <t>-543682031</t>
  </si>
  <si>
    <t>-220401651</t>
  </si>
  <si>
    <t>1312750484</t>
  </si>
  <si>
    <t>592450321</t>
  </si>
  <si>
    <t xml:space="preserve">dlažba zámková  tl. 60mm přírodní</t>
  </si>
  <si>
    <t>-1310936995</t>
  </si>
  <si>
    <t>plocha*1,05</t>
  </si>
  <si>
    <t>1127859570</t>
  </si>
  <si>
    <t xml:space="preserve">"OZ"  12,6</t>
  </si>
  <si>
    <t>-1588220940</t>
  </si>
  <si>
    <t>12,6*1,02</t>
  </si>
  <si>
    <t>1525316756</t>
  </si>
  <si>
    <t>12,6*0,2*0,2</t>
  </si>
  <si>
    <t>-169004506</t>
  </si>
  <si>
    <t>SO 10 - Markýza nad vchodem do fotbalových šaten</t>
  </si>
  <si>
    <t>76710007</t>
  </si>
  <si>
    <t>Kompl. dod. + mtž. skleněná markýza nad vchodem ozn. SO10</t>
  </si>
  <si>
    <t>-1208019796</t>
  </si>
  <si>
    <t xml:space="preserve">Poznámka k položce:_x000d_
cena zahrnuje kompletní provedení vč. dodatečného  kotvení  dle popisu v tabulce zámečnických výrobků</t>
  </si>
  <si>
    <t>90079712</t>
  </si>
  <si>
    <t>SO 11 - Výměna pletiva u tenisových kurtů</t>
  </si>
  <si>
    <t>-380794207</t>
  </si>
  <si>
    <t>994472027</t>
  </si>
  <si>
    <t>146,000*1,1</t>
  </si>
  <si>
    <t>-861604257</t>
  </si>
  <si>
    <t>613125412</t>
  </si>
  <si>
    <t>1956057693</t>
  </si>
  <si>
    <t>-52824295</t>
  </si>
  <si>
    <t>0,508*19 'Přepočtené koeficientem množství</t>
  </si>
  <si>
    <t>1442247708</t>
  </si>
  <si>
    <t>-1655758822</t>
  </si>
  <si>
    <t>SO 12 - Automatická závlaha tenisových kurtů</t>
  </si>
  <si>
    <t>16,974</t>
  </si>
  <si>
    <t>17,55</t>
  </si>
  <si>
    <t>94,3</t>
  </si>
  <si>
    <t>SO 13 - Rozšíření zámkové dlažby podél tenisových kurtů</t>
  </si>
  <si>
    <t>113107151</t>
  </si>
  <si>
    <t>Odstranění podkladu z kameniva těženého tl do 100 mm strojně pl přes 50 do 200 m2</t>
  </si>
  <si>
    <t>1660392292</t>
  </si>
  <si>
    <t>-557550099</t>
  </si>
  <si>
    <t>plocha*0,18</t>
  </si>
  <si>
    <t>-392216476</t>
  </si>
  <si>
    <t>-1805578330</t>
  </si>
  <si>
    <t>327975755</t>
  </si>
  <si>
    <t>494210388</t>
  </si>
  <si>
    <t>-588020079</t>
  </si>
  <si>
    <t>1308724057</t>
  </si>
  <si>
    <t>494149862</t>
  </si>
  <si>
    <t>-1098649521</t>
  </si>
  <si>
    <t>1539425019</t>
  </si>
  <si>
    <t>997013655</t>
  </si>
  <si>
    <t>368543559</t>
  </si>
  <si>
    <t>1454441921</t>
  </si>
  <si>
    <t>2028014156</t>
  </si>
  <si>
    <t>16,974*19 'Přepočtené koeficientem množství</t>
  </si>
  <si>
    <t>-750339117</t>
  </si>
  <si>
    <t>2,19</t>
  </si>
  <si>
    <t>2,766</t>
  </si>
  <si>
    <t>15,72</t>
  </si>
  <si>
    <t>14,6</t>
  </si>
  <si>
    <t>7,68</t>
  </si>
  <si>
    <t>0,576</t>
  </si>
  <si>
    <t>SO 14 - Přístřešek beachvolejbalu</t>
  </si>
  <si>
    <t>-1920306357</t>
  </si>
  <si>
    <t>-1940079822</t>
  </si>
  <si>
    <t>4*0,3*0,3*0,8</t>
  </si>
  <si>
    <t>2*0,3*0,6*0,8</t>
  </si>
  <si>
    <t>1698266538</t>
  </si>
  <si>
    <t>šachty+odkop</t>
  </si>
  <si>
    <t>-26179698</t>
  </si>
  <si>
    <t>1036587761</t>
  </si>
  <si>
    <t>1895055384</t>
  </si>
  <si>
    <t>1504467890</t>
  </si>
  <si>
    <t>327947433</t>
  </si>
  <si>
    <t>1354876759</t>
  </si>
  <si>
    <t>407633954</t>
  </si>
  <si>
    <t>-547029821</t>
  </si>
  <si>
    <t>1574553143</t>
  </si>
  <si>
    <t>8,700*1,02</t>
  </si>
  <si>
    <t>-1152888294</t>
  </si>
  <si>
    <t>8,7*0,2*0,3</t>
  </si>
  <si>
    <t>1656340348</t>
  </si>
  <si>
    <t>675408599</t>
  </si>
  <si>
    <t>966071711</t>
  </si>
  <si>
    <t>Bourání sloupků a vzpěr plotových ocelových do 2,5 m zabetonovaných</t>
  </si>
  <si>
    <t>-1220717349</t>
  </si>
  <si>
    <t>3+2</t>
  </si>
  <si>
    <t>-1442497271</t>
  </si>
  <si>
    <t>2,5+3,5</t>
  </si>
  <si>
    <t>9914001</t>
  </si>
  <si>
    <t>Posunutí stávajícího sloupku oplocení na společný základ</t>
  </si>
  <si>
    <t>-327251609</t>
  </si>
  <si>
    <t>273670601</t>
  </si>
  <si>
    <t>997231111</t>
  </si>
  <si>
    <t>Vodorovná doprava suti a vybouraných hmot do 1 km</t>
  </si>
  <si>
    <t>871385366</t>
  </si>
  <si>
    <t>997231119</t>
  </si>
  <si>
    <t>Příplatek ZKD 1 km vodorovné dopravy suti a vybouraných hmot</t>
  </si>
  <si>
    <t>-782260925</t>
  </si>
  <si>
    <t>Poznámka k položce:_x000d_
skládka 20 km</t>
  </si>
  <si>
    <t>0,846*19 'Přepočtené koeficientem množství</t>
  </si>
  <si>
    <t>3,2*2,2+3,2*2,4</t>
  </si>
  <si>
    <t>2*2*0,5*0,5</t>
  </si>
  <si>
    <t>-1360596318</t>
  </si>
  <si>
    <t xml:space="preserve">"K/SO14"  3,2</t>
  </si>
  <si>
    <t>-1842133438</t>
  </si>
  <si>
    <t>2103549587</t>
  </si>
  <si>
    <t xml:space="preserve">"K/SO14"  2,1</t>
  </si>
  <si>
    <t>-1700946059</t>
  </si>
  <si>
    <t>76614002</t>
  </si>
  <si>
    <t xml:space="preserve">Kompl. dod. + mtž.  dvoukřídlé dveře v odvodové stěně 1 640 x 2 050</t>
  </si>
  <si>
    <t xml:space="preserve">"dle výkazu materiálu"  597,9</t>
  </si>
  <si>
    <t>2,4*3,2</t>
  </si>
  <si>
    <t>SEZNAM FIGUR</t>
  </si>
  <si>
    <t>Výměra</t>
  </si>
  <si>
    <t xml:space="preserve"> SO 01/ SO 01-01</t>
  </si>
  <si>
    <t>Použití figury:</t>
  </si>
  <si>
    <t>"dle skladby PDL/03"</t>
  </si>
  <si>
    <t xml:space="preserve">"1.04"  21,3</t>
  </si>
  <si>
    <t xml:space="preserve">"1.05"  3,1</t>
  </si>
  <si>
    <t xml:space="preserve"> SO 02</t>
  </si>
  <si>
    <t xml:space="preserve"> SO 03</t>
  </si>
  <si>
    <t xml:space="preserve"> SO 04</t>
  </si>
  <si>
    <t xml:space="preserve"> SO 05</t>
  </si>
  <si>
    <t xml:space="preserve"> SO 08</t>
  </si>
  <si>
    <t xml:space="preserve"> SO 09</t>
  </si>
  <si>
    <t xml:space="preserve"> SO 13</t>
  </si>
  <si>
    <t xml:space="preserve"> SO 14</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</si>
</sst>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8"/>
      <color rgb="FF000000"/>
      <name val="Arial CE"/>
    </font>
    <font>
      <i/>
      <sz val="9"/>
      <color rgb="FF0000FF"/>
      <name val="Arial CE"/>
    </font>
    <font>
      <i/>
      <sz val="8"/>
      <color rgb="FF0000FF"/>
      <name val="Arial CE"/>
    </font>
    <font>
      <b/>
      <sz val="9"/>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2" fillId="0" borderId="0" applyNumberFormat="0" applyFill="0" applyBorder="0" applyAlignment="0" applyProtection="0"/>
  </cellStyleXfs>
  <cellXfs count="26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4" fillId="2" borderId="0" xfId="0" applyFont="1" applyFill="1" applyAlignment="1">
      <alignment horizontal="center"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17"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7" fillId="0" borderId="0" xfId="0" applyFont="1" applyAlignment="1">
      <alignment horizontal="left" vertical="center"/>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8" fillId="0" borderId="5" xfId="0" applyFont="1" applyBorder="1" applyAlignment="1">
      <alignment horizontal="left" vertical="center"/>
    </xf>
    <xf numFmtId="0" fontId="0" fillId="0" borderId="5" xfId="0" applyFont="1" applyBorder="1" applyAlignment="1">
      <alignment vertical="center"/>
    </xf>
    <xf numFmtId="4" fontId="18" fillId="0" borderId="5" xfId="0" applyNumberFormat="1"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164" fontId="1" fillId="0" borderId="0" xfId="0" applyNumberFormat="1" applyFont="1" applyAlignment="1">
      <alignment horizontal="left" vertical="center"/>
    </xf>
    <xf numFmtId="4" fontId="19" fillId="0" borderId="0" xfId="0" applyNumberFormat="1" applyFont="1" applyAlignment="1">
      <alignment vertical="center"/>
    </xf>
    <xf numFmtId="0" fontId="19" fillId="0" borderId="0" xfId="0" applyFont="1" applyAlignment="1">
      <alignment horizontal="lef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3" xfId="0"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8"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3" fillId="5" borderId="6" xfId="0" applyFont="1" applyFill="1" applyBorder="1" applyAlignment="1">
      <alignment horizontal="center" vertical="center"/>
    </xf>
    <xf numFmtId="0" fontId="23" fillId="5" borderId="7" xfId="0" applyFont="1" applyFill="1" applyBorder="1" applyAlignment="1">
      <alignment horizontal="left" vertical="center"/>
    </xf>
    <xf numFmtId="0" fontId="0" fillId="5" borderId="7" xfId="0" applyFont="1" applyFill="1" applyBorder="1" applyAlignment="1">
      <alignment vertical="center"/>
    </xf>
    <xf numFmtId="0" fontId="23" fillId="5" borderId="7" xfId="0" applyFont="1" applyFill="1" applyBorder="1" applyAlignment="1">
      <alignment horizontal="center" vertical="center"/>
    </xf>
    <xf numFmtId="0" fontId="23" fillId="5" borderId="7" xfId="0" applyFont="1" applyFill="1" applyBorder="1" applyAlignment="1">
      <alignment horizontal="right" vertical="center"/>
    </xf>
    <xf numFmtId="0" fontId="23" fillId="5" borderId="8" xfId="0" applyFont="1" applyFill="1" applyBorder="1" applyAlignment="1">
      <alignment horizontal="left" vertical="center"/>
    </xf>
    <xf numFmtId="0" fontId="23" fillId="5"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horizontal="righ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Border="1" applyAlignment="1">
      <alignment vertical="center"/>
    </xf>
    <xf numFmtId="166" fontId="21" fillId="0" borderId="0" xfId="0" applyNumberFormat="1" applyFont="1" applyBorder="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lignment vertical="center"/>
    </xf>
    <xf numFmtId="0" fontId="28" fillId="0" borderId="0" xfId="0" applyFont="1" applyAlignment="1">
      <alignment vertical="center"/>
    </xf>
    <xf numFmtId="0" fontId="28" fillId="0" borderId="0" xfId="0" applyFont="1" applyAlignment="1">
      <alignment horizontal="left" vertical="center" wrapText="1"/>
    </xf>
    <xf numFmtId="0" fontId="29" fillId="0" borderId="0" xfId="0" applyFont="1" applyAlignment="1">
      <alignment vertical="center"/>
    </xf>
    <xf numFmtId="4" fontId="29" fillId="0" borderId="0" xfId="0" applyNumberFormat="1" applyFont="1" applyAlignment="1">
      <alignment vertical="center"/>
    </xf>
    <xf numFmtId="0" fontId="3"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Border="1" applyAlignment="1">
      <alignment vertical="center"/>
    </xf>
    <xf numFmtId="166" fontId="30" fillId="0" borderId="0" xfId="0" applyNumberFormat="1" applyFont="1" applyBorder="1" applyAlignment="1">
      <alignment vertical="center"/>
    </xf>
    <xf numFmtId="4" fontId="30" fillId="0" borderId="15" xfId="0" applyNumberFormat="1" applyFont="1" applyBorder="1" applyAlignment="1">
      <alignment vertical="center"/>
    </xf>
    <xf numFmtId="0" fontId="5" fillId="0" borderId="0" xfId="0" applyFont="1" applyAlignment="1">
      <alignment horizontal="left" vertical="center"/>
    </xf>
    <xf numFmtId="4" fontId="29" fillId="0" borderId="0" xfId="0" applyNumberFormat="1" applyFont="1" applyAlignment="1">
      <alignment horizontal="right" vertical="center"/>
    </xf>
    <xf numFmtId="0" fontId="31" fillId="0" borderId="0" xfId="0" applyFont="1" applyAlignment="1">
      <alignment horizontal="left" vertical="center" wrapText="1"/>
    </xf>
    <xf numFmtId="4" fontId="7" fillId="0" borderId="0" xfId="0" applyNumberFormat="1" applyFont="1" applyAlignment="1">
      <alignmen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4" fontId="30" fillId="0" borderId="19" xfId="0" applyNumberFormat="1" applyFont="1" applyBorder="1" applyAlignment="1">
      <alignment vertical="center"/>
    </xf>
    <xf numFmtId="4" fontId="30" fillId="0" borderId="20" xfId="0" applyNumberFormat="1" applyFont="1" applyBorder="1" applyAlignment="1">
      <alignment vertical="center"/>
    </xf>
    <xf numFmtId="166" fontId="30" fillId="0" borderId="20" xfId="0" applyNumberFormat="1" applyFont="1" applyBorder="1" applyAlignment="1">
      <alignment vertical="center"/>
    </xf>
    <xf numFmtId="4" fontId="30" fillId="0" borderId="21" xfId="0" applyNumberFormat="1" applyFont="1" applyBorder="1" applyAlignment="1">
      <alignment vertical="center"/>
    </xf>
    <xf numFmtId="0" fontId="32"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8" fillId="0" borderId="0" xfId="0" applyFont="1" applyAlignment="1">
      <alignment horizontal="lef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5" borderId="0" xfId="0" applyFont="1" applyFill="1" applyAlignment="1">
      <alignment horizontal="left" vertical="center"/>
    </xf>
    <xf numFmtId="0" fontId="23" fillId="5" borderId="0" xfId="0" applyFont="1" applyFill="1" applyAlignment="1">
      <alignment horizontal="right" vertical="center"/>
    </xf>
    <xf numFmtId="0" fontId="33"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5" fillId="0" borderId="0" xfId="0" applyNumberFormat="1" applyFont="1" applyAlignment="1"/>
    <xf numFmtId="166" fontId="34" fillId="0" borderId="12" xfId="0" applyNumberFormat="1" applyFont="1" applyBorder="1" applyAlignment="1"/>
    <xf numFmtId="166" fontId="34" fillId="0" borderId="13" xfId="0" applyNumberFormat="1" applyFont="1" applyBorder="1" applyAlignment="1"/>
    <xf numFmtId="4" fontId="35"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3" fillId="0" borderId="22" xfId="0" applyFont="1" applyBorder="1" applyAlignment="1" applyProtection="1">
      <alignment horizontal="center" vertical="center"/>
      <protection locked="0"/>
    </xf>
    <xf numFmtId="49" fontId="23" fillId="0" borderId="22" xfId="0" applyNumberFormat="1"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3" fillId="0" borderId="22" xfId="0" applyFont="1" applyBorder="1" applyAlignment="1" applyProtection="1">
      <alignment horizontal="center" vertical="center" wrapText="1"/>
      <protection locked="0"/>
    </xf>
    <xf numFmtId="167" fontId="23" fillId="0" borderId="22" xfId="0" applyNumberFormat="1" applyFont="1" applyBorder="1" applyAlignment="1" applyProtection="1">
      <alignment vertical="center"/>
      <protection locked="0"/>
    </xf>
    <xf numFmtId="4" fontId="23" fillId="3"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protection locked="0"/>
    </xf>
    <xf numFmtId="0" fontId="24" fillId="3" borderId="14" xfId="0" applyFont="1" applyFill="1" applyBorder="1" applyAlignment="1" applyProtection="1">
      <alignment horizontal="left" vertical="center"/>
      <protection locked="0"/>
    </xf>
    <xf numFmtId="0" fontId="24" fillId="0" borderId="0" xfId="0" applyFont="1" applyBorder="1" applyAlignment="1">
      <alignment horizontal="center" vertical="center"/>
    </xf>
    <xf numFmtId="166" fontId="24" fillId="0" borderId="0" xfId="0" applyNumberFormat="1" applyFont="1" applyBorder="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lignment horizontal="left" vertical="center"/>
    </xf>
    <xf numFmtId="0" fontId="37" fillId="0" borderId="0" xfId="0" applyFont="1" applyAlignment="1">
      <alignment vertical="center" wrapText="1"/>
    </xf>
    <xf numFmtId="0" fontId="0" fillId="0" borderId="0" xfId="0" applyFont="1" applyAlignment="1" applyProtection="1">
      <alignment vertical="center"/>
      <protection locked="0"/>
    </xf>
    <xf numFmtId="0" fontId="0" fillId="0" borderId="14" xfId="0" applyFont="1" applyBorder="1" applyAlignment="1">
      <alignment vertical="center"/>
    </xf>
    <xf numFmtId="0" fontId="0" fillId="0" borderId="0" xfId="0" applyBorder="1" applyAlignment="1">
      <alignment vertical="center"/>
    </xf>
    <xf numFmtId="0" fontId="0" fillId="0" borderId="19" xfId="0" applyFont="1" applyBorder="1" applyAlignment="1">
      <alignment vertical="center"/>
    </xf>
    <xf numFmtId="0" fontId="0" fillId="0" borderId="20" xfId="0"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38" fillId="0" borderId="0" xfId="0" applyFont="1" applyAlignment="1">
      <alignment horizontal="lef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39" fillId="0" borderId="22" xfId="0" applyFont="1" applyBorder="1" applyAlignment="1" applyProtection="1">
      <alignment horizontal="center" vertical="center"/>
      <protection locked="0"/>
    </xf>
    <xf numFmtId="49" fontId="39" fillId="0" borderId="22" xfId="0" applyNumberFormat="1" applyFont="1" applyBorder="1" applyAlignment="1" applyProtection="1">
      <alignment horizontal="left" vertical="center" wrapText="1"/>
      <protection locked="0"/>
    </xf>
    <xf numFmtId="0" fontId="39" fillId="0" borderId="22" xfId="0" applyFont="1" applyBorder="1" applyAlignment="1" applyProtection="1">
      <alignment horizontal="left" vertical="center" wrapText="1"/>
      <protection locked="0"/>
    </xf>
    <xf numFmtId="0" fontId="39" fillId="0" borderId="22" xfId="0" applyFont="1" applyBorder="1" applyAlignment="1" applyProtection="1">
      <alignment horizontal="center" vertical="center" wrapText="1"/>
      <protection locked="0"/>
    </xf>
    <xf numFmtId="167" fontId="39" fillId="0" borderId="22" xfId="0" applyNumberFormat="1" applyFont="1" applyBorder="1" applyAlignment="1" applyProtection="1">
      <alignment vertical="center"/>
      <protection locked="0"/>
    </xf>
    <xf numFmtId="4" fontId="39" fillId="3"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protection locked="0"/>
    </xf>
    <xf numFmtId="0" fontId="40" fillId="0" borderId="3" xfId="0" applyFont="1" applyBorder="1" applyAlignment="1">
      <alignment vertical="center"/>
    </xf>
    <xf numFmtId="0" fontId="39" fillId="3" borderId="14" xfId="0" applyFont="1" applyFill="1" applyBorder="1" applyAlignment="1" applyProtection="1">
      <alignment horizontal="left" vertical="center"/>
      <protection locked="0"/>
    </xf>
    <xf numFmtId="0" fontId="39" fillId="0" borderId="0" xfId="0" applyFont="1" applyBorder="1" applyAlignment="1">
      <alignment horizontal="center" vertical="center"/>
    </xf>
    <xf numFmtId="167" fontId="23" fillId="3" borderId="22" xfId="0" applyNumberFormat="1" applyFont="1" applyFill="1" applyBorder="1" applyAlignment="1" applyProtection="1">
      <alignment vertical="center"/>
      <protection locked="0"/>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24" fillId="3" borderId="19"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166" fontId="24" fillId="0" borderId="20" xfId="0" applyNumberFormat="1" applyFont="1" applyBorder="1" applyAlignment="1">
      <alignment vertical="center"/>
    </xf>
    <xf numFmtId="166" fontId="24" fillId="0" borderId="21" xfId="0" applyNumberFormat="1" applyFont="1" applyBorder="1" applyAlignment="1">
      <alignment vertical="center"/>
    </xf>
    <xf numFmtId="0" fontId="4" fillId="0" borderId="0" xfId="0" applyFont="1" applyAlignment="1">
      <alignment horizontal="left" vertical="center" wrapText="1"/>
    </xf>
    <xf numFmtId="0" fontId="41" fillId="0" borderId="16" xfId="0" applyFont="1" applyBorder="1" applyAlignment="1">
      <alignment horizontal="left" vertical="center" wrapText="1"/>
    </xf>
    <xf numFmtId="0" fontId="41" fillId="0" borderId="22" xfId="0" applyFont="1" applyBorder="1" applyAlignment="1">
      <alignment horizontal="left" vertical="center" wrapText="1"/>
    </xf>
    <xf numFmtId="0" fontId="41" fillId="0" borderId="22" xfId="0" applyFont="1" applyBorder="1" applyAlignment="1">
      <alignment horizontal="left" vertical="center"/>
    </xf>
    <xf numFmtId="167" fontId="41"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5" fillId="0" borderId="0" xfId="0" applyFont="1" applyAlignment="1">
      <alignment horizontal="lef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styles" Target="styles.xml" /><Relationship Id="rId24" Type="http://schemas.openxmlformats.org/officeDocument/2006/relationships/theme" Target="theme/theme1.xml" /><Relationship Id="rId25" Type="http://schemas.openxmlformats.org/officeDocument/2006/relationships/calcChain" Target="calcChain.xml" /><Relationship Id="rId26"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8.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9.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0.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2.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drawing" Target="../drawings/drawing18.xml" /></Relationships>
</file>

<file path=xl/worksheets/_rels/sheet19.xml.rels>&#65279;<?xml version="1.0" encoding="utf-8"?><Relationships xmlns="http://schemas.openxmlformats.org/package/2006/relationships"><Relationship Id="rId1" Type="http://schemas.openxmlformats.org/officeDocument/2006/relationships/drawing" Target="../drawings/drawing19.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20.xml.rels>&#65279;<?xml version="1.0" encoding="utf-8"?><Relationships xmlns="http://schemas.openxmlformats.org/package/2006/relationships"><Relationship Id="rId1" Type="http://schemas.openxmlformats.org/officeDocument/2006/relationships/drawing" Target="../drawings/drawing20.xml" /></Relationships>
</file>

<file path=xl/worksheets/_rels/sheet21.xml.rels>&#65279;<?xml version="1.0" encoding="utf-8"?><Relationships xmlns="http://schemas.openxmlformats.org/package/2006/relationships"><Relationship Id="rId1" Type="http://schemas.openxmlformats.org/officeDocument/2006/relationships/drawing" Target="../drawings/drawing21.xml" /></Relationships>
</file>

<file path=xl/worksheets/_rels/sheet22.xml.rels>&#65279;<?xml version="1.0" encoding="utf-8"?><Relationships xmlns="http://schemas.openxmlformats.org/package/2006/relationships"><Relationship Id="rId1" Type="http://schemas.openxmlformats.org/officeDocument/2006/relationships/drawing" Target="../drawings/drawing2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1</v>
      </c>
      <c r="BT1" s="17" t="s">
        <v>3</v>
      </c>
      <c r="BU1" s="17" t="s">
        <v>3</v>
      </c>
      <c r="BV1" s="17" t="s">
        <v>4</v>
      </c>
    </row>
    <row r="2" s="1" customFormat="1" ht="36.96" customHeight="1">
      <c r="AR2" s="18" t="s">
        <v>5</v>
      </c>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2"/>
      <c r="D4" s="23" t="s">
        <v>9</v>
      </c>
      <c r="AR4" s="22"/>
      <c r="AS4" s="24" t="s">
        <v>10</v>
      </c>
      <c r="BE4" s="25" t="s">
        <v>11</v>
      </c>
      <c r="BS4" s="19" t="s">
        <v>12</v>
      </c>
    </row>
    <row r="5" s="1" customFormat="1" ht="12" customHeight="1">
      <c r="B5" s="22"/>
      <c r="D5" s="26" t="s">
        <v>13</v>
      </c>
      <c r="K5" s="27" t="s">
        <v>14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R5" s="22"/>
      <c r="BE5" s="28" t="s">
        <v>15</v>
      </c>
      <c r="BS5" s="19" t="s">
        <v>6</v>
      </c>
    </row>
    <row r="6" s="1" customFormat="1" ht="36.96" customHeight="1">
      <c r="B6" s="22"/>
      <c r="D6" s="29" t="s">
        <v>16</v>
      </c>
      <c r="K6" s="30"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R6" s="22"/>
      <c r="BE6" s="31"/>
      <c r="BS6" s="19" t="s">
        <v>6</v>
      </c>
    </row>
    <row r="7" s="1" customFormat="1" ht="12" customHeight="1">
      <c r="B7" s="22"/>
      <c r="D7" s="32" t="s">
        <v>18</v>
      </c>
      <c r="K7" s="27" t="s">
        <v>1</v>
      </c>
      <c r="AK7" s="32" t="s">
        <v>19</v>
      </c>
      <c r="AN7" s="27" t="s">
        <v>1</v>
      </c>
      <c r="AR7" s="22"/>
      <c r="BE7" s="31"/>
      <c r="BS7" s="19" t="s">
        <v>6</v>
      </c>
    </row>
    <row r="8" s="1" customFormat="1" ht="12" customHeight="1">
      <c r="B8" s="22"/>
      <c r="D8" s="32" t="s">
        <v>20</v>
      </c>
      <c r="K8" s="27" t="s">
        <v>21</v>
      </c>
      <c r="AK8" s="32" t="s">
        <v>22</v>
      </c>
      <c r="AN8" s="33" t="s">
        <v>23</v>
      </c>
      <c r="AR8" s="22"/>
      <c r="BE8" s="31"/>
      <c r="BS8" s="19" t="s">
        <v>6</v>
      </c>
    </row>
    <row r="9" s="1" customFormat="1" ht="14.4" customHeight="1">
      <c r="B9" s="22"/>
      <c r="AR9" s="22"/>
      <c r="BE9" s="31"/>
      <c r="BS9" s="19" t="s">
        <v>6</v>
      </c>
    </row>
    <row r="10" s="1" customFormat="1" ht="12" customHeight="1">
      <c r="B10" s="22"/>
      <c r="D10" s="32" t="s">
        <v>24</v>
      </c>
      <c r="AK10" s="32" t="s">
        <v>25</v>
      </c>
      <c r="AN10" s="27" t="s">
        <v>1</v>
      </c>
      <c r="AR10" s="22"/>
      <c r="BE10" s="31"/>
      <c r="BS10" s="19" t="s">
        <v>6</v>
      </c>
    </row>
    <row r="11" s="1" customFormat="1" ht="18.48" customHeight="1">
      <c r="B11" s="22"/>
      <c r="E11" s="27" t="s">
        <v>26</v>
      </c>
      <c r="AK11" s="32" t="s">
        <v>27</v>
      </c>
      <c r="AN11" s="27" t="s">
        <v>1</v>
      </c>
      <c r="AR11" s="22"/>
      <c r="BE11" s="31"/>
      <c r="BS11" s="19" t="s">
        <v>6</v>
      </c>
    </row>
    <row r="12" s="1" customFormat="1" ht="6.96" customHeight="1">
      <c r="B12" s="22"/>
      <c r="AR12" s="22"/>
      <c r="BE12" s="31"/>
      <c r="BS12" s="19" t="s">
        <v>6</v>
      </c>
    </row>
    <row r="13" s="1" customFormat="1" ht="12" customHeight="1">
      <c r="B13" s="22"/>
      <c r="D13" s="32" t="s">
        <v>28</v>
      </c>
      <c r="AK13" s="32" t="s">
        <v>25</v>
      </c>
      <c r="AN13" s="34" t="s">
        <v>29</v>
      </c>
      <c r="AR13" s="22"/>
      <c r="BE13" s="31"/>
      <c r="BS13" s="19" t="s">
        <v>6</v>
      </c>
    </row>
    <row r="14">
      <c r="B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N14" s="34" t="s">
        <v>29</v>
      </c>
      <c r="AR14" s="22"/>
      <c r="BE14" s="31"/>
      <c r="BS14" s="19" t="s">
        <v>6</v>
      </c>
    </row>
    <row r="15" s="1" customFormat="1" ht="6.96" customHeight="1">
      <c r="B15" s="22"/>
      <c r="AR15" s="22"/>
      <c r="BE15" s="31"/>
      <c r="BS15" s="19" t="s">
        <v>3</v>
      </c>
    </row>
    <row r="16" s="1" customFormat="1" ht="12" customHeight="1">
      <c r="B16" s="22"/>
      <c r="D16" s="32" t="s">
        <v>30</v>
      </c>
      <c r="AK16" s="32" t="s">
        <v>25</v>
      </c>
      <c r="AN16" s="27" t="s">
        <v>1</v>
      </c>
      <c r="AR16" s="22"/>
      <c r="BE16" s="31"/>
      <c r="BS16" s="19" t="s">
        <v>3</v>
      </c>
    </row>
    <row r="17" s="1" customFormat="1" ht="18.48" customHeight="1">
      <c r="B17" s="22"/>
      <c r="E17" s="27" t="s">
        <v>31</v>
      </c>
      <c r="AK17" s="32" t="s">
        <v>27</v>
      </c>
      <c r="AN17" s="27" t="s">
        <v>1</v>
      </c>
      <c r="AR17" s="22"/>
      <c r="BE17" s="31"/>
      <c r="BS17" s="19" t="s">
        <v>32</v>
      </c>
    </row>
    <row r="18" s="1" customFormat="1" ht="6.96" customHeight="1">
      <c r="B18" s="22"/>
      <c r="AR18" s="22"/>
      <c r="BE18" s="31"/>
      <c r="BS18" s="19" t="s">
        <v>6</v>
      </c>
    </row>
    <row r="19" s="1" customFormat="1" ht="12" customHeight="1">
      <c r="B19" s="22"/>
      <c r="D19" s="32" t="s">
        <v>33</v>
      </c>
      <c r="AK19" s="32" t="s">
        <v>25</v>
      </c>
      <c r="AN19" s="27" t="s">
        <v>1</v>
      </c>
      <c r="AR19" s="22"/>
      <c r="BE19" s="31"/>
      <c r="BS19" s="19" t="s">
        <v>6</v>
      </c>
    </row>
    <row r="20" s="1" customFormat="1" ht="18.48" customHeight="1">
      <c r="B20" s="22"/>
      <c r="E20" s="27" t="s">
        <v>34</v>
      </c>
      <c r="AK20" s="32" t="s">
        <v>27</v>
      </c>
      <c r="AN20" s="27" t="s">
        <v>1</v>
      </c>
      <c r="AR20" s="22"/>
      <c r="BE20" s="31"/>
      <c r="BS20" s="19" t="s">
        <v>32</v>
      </c>
    </row>
    <row r="21" s="1" customFormat="1" ht="6.96" customHeight="1">
      <c r="B21" s="22"/>
      <c r="AR21" s="22"/>
      <c r="BE21" s="31"/>
    </row>
    <row r="22" s="1" customFormat="1" ht="12" customHeight="1">
      <c r="B22" s="22"/>
      <c r="D22" s="32" t="s">
        <v>35</v>
      </c>
      <c r="AR22" s="22"/>
      <c r="BE22" s="31"/>
    </row>
    <row r="23" s="1" customFormat="1" ht="47.25" customHeight="1">
      <c r="B23" s="22"/>
      <c r="E23" s="36" t="s">
        <v>36</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R23" s="22"/>
      <c r="BE23" s="31"/>
    </row>
    <row r="24" s="1" customFormat="1" ht="6.96" customHeight="1">
      <c r="B24" s="22"/>
      <c r="AR24" s="22"/>
      <c r="BE24" s="31"/>
    </row>
    <row r="25" s="1" customFormat="1" ht="6.96" customHeight="1">
      <c r="B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R25" s="22"/>
      <c r="BE25" s="31"/>
    </row>
    <row r="26" s="2" customFormat="1" ht="25.92" customHeight="1">
      <c r="A26" s="38"/>
      <c r="B26" s="39"/>
      <c r="C26" s="38"/>
      <c r="D26" s="40" t="s">
        <v>37</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8"/>
      <c r="AQ26" s="38"/>
      <c r="AR26" s="39"/>
      <c r="BE26" s="31"/>
    </row>
    <row r="27" s="2" customFormat="1" ht="6.96" customHeight="1">
      <c r="A27" s="38"/>
      <c r="B27" s="39"/>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9"/>
      <c r="BE27" s="31"/>
    </row>
    <row r="28" s="2" customFormat="1">
      <c r="A28" s="38"/>
      <c r="B28" s="39"/>
      <c r="C28" s="38"/>
      <c r="D28" s="38"/>
      <c r="E28" s="38"/>
      <c r="F28" s="38"/>
      <c r="G28" s="38"/>
      <c r="H28" s="38"/>
      <c r="I28" s="38"/>
      <c r="J28" s="38"/>
      <c r="K28" s="38"/>
      <c r="L28" s="43" t="s">
        <v>38</v>
      </c>
      <c r="M28" s="43"/>
      <c r="N28" s="43"/>
      <c r="O28" s="43"/>
      <c r="P28" s="43"/>
      <c r="Q28" s="38"/>
      <c r="R28" s="38"/>
      <c r="S28" s="38"/>
      <c r="T28" s="38"/>
      <c r="U28" s="38"/>
      <c r="V28" s="38"/>
      <c r="W28" s="43" t="s">
        <v>39</v>
      </c>
      <c r="X28" s="43"/>
      <c r="Y28" s="43"/>
      <c r="Z28" s="43"/>
      <c r="AA28" s="43"/>
      <c r="AB28" s="43"/>
      <c r="AC28" s="43"/>
      <c r="AD28" s="43"/>
      <c r="AE28" s="43"/>
      <c r="AF28" s="38"/>
      <c r="AG28" s="38"/>
      <c r="AH28" s="38"/>
      <c r="AI28" s="38"/>
      <c r="AJ28" s="38"/>
      <c r="AK28" s="43" t="s">
        <v>40</v>
      </c>
      <c r="AL28" s="43"/>
      <c r="AM28" s="43"/>
      <c r="AN28" s="43"/>
      <c r="AO28" s="43"/>
      <c r="AP28" s="38"/>
      <c r="AQ28" s="38"/>
      <c r="AR28" s="39"/>
      <c r="BE28" s="31"/>
    </row>
    <row r="29" s="3" customFormat="1" ht="14.4" customHeight="1">
      <c r="A29" s="3"/>
      <c r="B29" s="44"/>
      <c r="C29" s="3"/>
      <c r="D29" s="32" t="s">
        <v>41</v>
      </c>
      <c r="E29" s="3"/>
      <c r="F29" s="32" t="s">
        <v>42</v>
      </c>
      <c r="G29" s="3"/>
      <c r="H29" s="3"/>
      <c r="I29" s="3"/>
      <c r="J29" s="3"/>
      <c r="K29" s="3"/>
      <c r="L29" s="45">
        <v>0.20999999999999999</v>
      </c>
      <c r="M29" s="3"/>
      <c r="N29" s="3"/>
      <c r="O29" s="3"/>
      <c r="P29" s="3"/>
      <c r="Q29" s="3"/>
      <c r="R29" s="3"/>
      <c r="S29" s="3"/>
      <c r="T29" s="3"/>
      <c r="U29" s="3"/>
      <c r="V29" s="3"/>
      <c r="W29" s="46">
        <f>ROUND(AZ94, 2)</f>
        <v>0</v>
      </c>
      <c r="X29" s="3"/>
      <c r="Y29" s="3"/>
      <c r="Z29" s="3"/>
      <c r="AA29" s="3"/>
      <c r="AB29" s="3"/>
      <c r="AC29" s="3"/>
      <c r="AD29" s="3"/>
      <c r="AE29" s="3"/>
      <c r="AF29" s="3"/>
      <c r="AG29" s="3"/>
      <c r="AH29" s="3"/>
      <c r="AI29" s="3"/>
      <c r="AJ29" s="3"/>
      <c r="AK29" s="46">
        <f>ROUND(AV94, 2)</f>
        <v>0</v>
      </c>
      <c r="AL29" s="3"/>
      <c r="AM29" s="3"/>
      <c r="AN29" s="3"/>
      <c r="AO29" s="3"/>
      <c r="AP29" s="3"/>
      <c r="AQ29" s="3"/>
      <c r="AR29" s="44"/>
      <c r="BE29" s="47"/>
    </row>
    <row r="30" s="3" customFormat="1" ht="14.4" customHeight="1">
      <c r="A30" s="3"/>
      <c r="B30" s="44"/>
      <c r="C30" s="3"/>
      <c r="D30" s="3"/>
      <c r="E30" s="3"/>
      <c r="F30" s="32" t="s">
        <v>43</v>
      </c>
      <c r="G30" s="3"/>
      <c r="H30" s="3"/>
      <c r="I30" s="3"/>
      <c r="J30" s="3"/>
      <c r="K30" s="3"/>
      <c r="L30" s="45">
        <v>0.14999999999999999</v>
      </c>
      <c r="M30" s="3"/>
      <c r="N30" s="3"/>
      <c r="O30" s="3"/>
      <c r="P30" s="3"/>
      <c r="Q30" s="3"/>
      <c r="R30" s="3"/>
      <c r="S30" s="3"/>
      <c r="T30" s="3"/>
      <c r="U30" s="3"/>
      <c r="V30" s="3"/>
      <c r="W30" s="46">
        <f>ROUND(BA94, 2)</f>
        <v>0</v>
      </c>
      <c r="X30" s="3"/>
      <c r="Y30" s="3"/>
      <c r="Z30" s="3"/>
      <c r="AA30" s="3"/>
      <c r="AB30" s="3"/>
      <c r="AC30" s="3"/>
      <c r="AD30" s="3"/>
      <c r="AE30" s="3"/>
      <c r="AF30" s="3"/>
      <c r="AG30" s="3"/>
      <c r="AH30" s="3"/>
      <c r="AI30" s="3"/>
      <c r="AJ30" s="3"/>
      <c r="AK30" s="46">
        <f>ROUND(AW94, 2)</f>
        <v>0</v>
      </c>
      <c r="AL30" s="3"/>
      <c r="AM30" s="3"/>
      <c r="AN30" s="3"/>
      <c r="AO30" s="3"/>
      <c r="AP30" s="3"/>
      <c r="AQ30" s="3"/>
      <c r="AR30" s="44"/>
      <c r="BE30" s="47"/>
    </row>
    <row r="31" hidden="1" s="3" customFormat="1" ht="14.4" customHeight="1">
      <c r="A31" s="3"/>
      <c r="B31" s="44"/>
      <c r="C31" s="3"/>
      <c r="D31" s="3"/>
      <c r="E31" s="3"/>
      <c r="F31" s="32" t="s">
        <v>44</v>
      </c>
      <c r="G31" s="3"/>
      <c r="H31" s="3"/>
      <c r="I31" s="3"/>
      <c r="J31" s="3"/>
      <c r="K31" s="3"/>
      <c r="L31" s="45">
        <v>0.20999999999999999</v>
      </c>
      <c r="M31" s="3"/>
      <c r="N31" s="3"/>
      <c r="O31" s="3"/>
      <c r="P31" s="3"/>
      <c r="Q31" s="3"/>
      <c r="R31" s="3"/>
      <c r="S31" s="3"/>
      <c r="T31" s="3"/>
      <c r="U31" s="3"/>
      <c r="V31" s="3"/>
      <c r="W31" s="46">
        <f>ROUND(BB94, 2)</f>
        <v>0</v>
      </c>
      <c r="X31" s="3"/>
      <c r="Y31" s="3"/>
      <c r="Z31" s="3"/>
      <c r="AA31" s="3"/>
      <c r="AB31" s="3"/>
      <c r="AC31" s="3"/>
      <c r="AD31" s="3"/>
      <c r="AE31" s="3"/>
      <c r="AF31" s="3"/>
      <c r="AG31" s="3"/>
      <c r="AH31" s="3"/>
      <c r="AI31" s="3"/>
      <c r="AJ31" s="3"/>
      <c r="AK31" s="46">
        <v>0</v>
      </c>
      <c r="AL31" s="3"/>
      <c r="AM31" s="3"/>
      <c r="AN31" s="3"/>
      <c r="AO31" s="3"/>
      <c r="AP31" s="3"/>
      <c r="AQ31" s="3"/>
      <c r="AR31" s="44"/>
      <c r="BE31" s="47"/>
    </row>
    <row r="32" hidden="1" s="3" customFormat="1" ht="14.4" customHeight="1">
      <c r="A32" s="3"/>
      <c r="B32" s="44"/>
      <c r="C32" s="3"/>
      <c r="D32" s="3"/>
      <c r="E32" s="3"/>
      <c r="F32" s="32" t="s">
        <v>45</v>
      </c>
      <c r="G32" s="3"/>
      <c r="H32" s="3"/>
      <c r="I32" s="3"/>
      <c r="J32" s="3"/>
      <c r="K32" s="3"/>
      <c r="L32" s="45">
        <v>0.14999999999999999</v>
      </c>
      <c r="M32" s="3"/>
      <c r="N32" s="3"/>
      <c r="O32" s="3"/>
      <c r="P32" s="3"/>
      <c r="Q32" s="3"/>
      <c r="R32" s="3"/>
      <c r="S32" s="3"/>
      <c r="T32" s="3"/>
      <c r="U32" s="3"/>
      <c r="V32" s="3"/>
      <c r="W32" s="46">
        <f>ROUND(BC94, 2)</f>
        <v>0</v>
      </c>
      <c r="X32" s="3"/>
      <c r="Y32" s="3"/>
      <c r="Z32" s="3"/>
      <c r="AA32" s="3"/>
      <c r="AB32" s="3"/>
      <c r="AC32" s="3"/>
      <c r="AD32" s="3"/>
      <c r="AE32" s="3"/>
      <c r="AF32" s="3"/>
      <c r="AG32" s="3"/>
      <c r="AH32" s="3"/>
      <c r="AI32" s="3"/>
      <c r="AJ32" s="3"/>
      <c r="AK32" s="46">
        <v>0</v>
      </c>
      <c r="AL32" s="3"/>
      <c r="AM32" s="3"/>
      <c r="AN32" s="3"/>
      <c r="AO32" s="3"/>
      <c r="AP32" s="3"/>
      <c r="AQ32" s="3"/>
      <c r="AR32" s="44"/>
      <c r="BE32" s="47"/>
    </row>
    <row r="33" hidden="1" s="3" customFormat="1" ht="14.4" customHeight="1">
      <c r="A33" s="3"/>
      <c r="B33" s="44"/>
      <c r="C33" s="3"/>
      <c r="D33" s="3"/>
      <c r="E33" s="3"/>
      <c r="F33" s="32" t="s">
        <v>46</v>
      </c>
      <c r="G33" s="3"/>
      <c r="H33" s="3"/>
      <c r="I33" s="3"/>
      <c r="J33" s="3"/>
      <c r="K33" s="3"/>
      <c r="L33" s="45">
        <v>0</v>
      </c>
      <c r="M33" s="3"/>
      <c r="N33" s="3"/>
      <c r="O33" s="3"/>
      <c r="P33" s="3"/>
      <c r="Q33" s="3"/>
      <c r="R33" s="3"/>
      <c r="S33" s="3"/>
      <c r="T33" s="3"/>
      <c r="U33" s="3"/>
      <c r="V33" s="3"/>
      <c r="W33" s="46">
        <f>ROUND(BD94, 2)</f>
        <v>0</v>
      </c>
      <c r="X33" s="3"/>
      <c r="Y33" s="3"/>
      <c r="Z33" s="3"/>
      <c r="AA33" s="3"/>
      <c r="AB33" s="3"/>
      <c r="AC33" s="3"/>
      <c r="AD33" s="3"/>
      <c r="AE33" s="3"/>
      <c r="AF33" s="3"/>
      <c r="AG33" s="3"/>
      <c r="AH33" s="3"/>
      <c r="AI33" s="3"/>
      <c r="AJ33" s="3"/>
      <c r="AK33" s="46">
        <v>0</v>
      </c>
      <c r="AL33" s="3"/>
      <c r="AM33" s="3"/>
      <c r="AN33" s="3"/>
      <c r="AO33" s="3"/>
      <c r="AP33" s="3"/>
      <c r="AQ33" s="3"/>
      <c r="AR33" s="44"/>
      <c r="BE33" s="47"/>
    </row>
    <row r="34" s="2" customFormat="1" ht="6.96" customHeight="1">
      <c r="A34" s="38"/>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9"/>
      <c r="BE34" s="31"/>
    </row>
    <row r="35" s="2" customFormat="1" ht="25.92" customHeight="1">
      <c r="A35" s="38"/>
      <c r="B35" s="39"/>
      <c r="C35" s="48"/>
      <c r="D35" s="49" t="s">
        <v>47</v>
      </c>
      <c r="E35" s="50"/>
      <c r="F35" s="50"/>
      <c r="G35" s="50"/>
      <c r="H35" s="50"/>
      <c r="I35" s="50"/>
      <c r="J35" s="50"/>
      <c r="K35" s="50"/>
      <c r="L35" s="50"/>
      <c r="M35" s="50"/>
      <c r="N35" s="50"/>
      <c r="O35" s="50"/>
      <c r="P35" s="50"/>
      <c r="Q35" s="50"/>
      <c r="R35" s="50"/>
      <c r="S35" s="50"/>
      <c r="T35" s="51" t="s">
        <v>48</v>
      </c>
      <c r="U35" s="50"/>
      <c r="V35" s="50"/>
      <c r="W35" s="50"/>
      <c r="X35" s="52" t="s">
        <v>49</v>
      </c>
      <c r="Y35" s="50"/>
      <c r="Z35" s="50"/>
      <c r="AA35" s="50"/>
      <c r="AB35" s="50"/>
      <c r="AC35" s="50"/>
      <c r="AD35" s="50"/>
      <c r="AE35" s="50"/>
      <c r="AF35" s="50"/>
      <c r="AG35" s="50"/>
      <c r="AH35" s="50"/>
      <c r="AI35" s="50"/>
      <c r="AJ35" s="50"/>
      <c r="AK35" s="53">
        <f>SUM(AK26:AK33)</f>
        <v>0</v>
      </c>
      <c r="AL35" s="50"/>
      <c r="AM35" s="50"/>
      <c r="AN35" s="50"/>
      <c r="AO35" s="54"/>
      <c r="AP35" s="48"/>
      <c r="AQ35" s="48"/>
      <c r="AR35" s="39"/>
      <c r="BE35" s="38"/>
    </row>
    <row r="36" s="2" customFormat="1" ht="6.96" customHeight="1">
      <c r="A36" s="38"/>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9"/>
      <c r="BE36" s="38"/>
    </row>
    <row r="37" s="2" customFormat="1" ht="14.4" customHeight="1">
      <c r="A37" s="38"/>
      <c r="B37" s="39"/>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9"/>
      <c r="BE37" s="38"/>
    </row>
    <row r="38" s="1" customFormat="1" ht="14.4" customHeight="1">
      <c r="B38" s="22"/>
      <c r="AR38" s="22"/>
    </row>
    <row r="39" s="1" customFormat="1" ht="14.4" customHeight="1">
      <c r="B39" s="22"/>
      <c r="AR39" s="22"/>
    </row>
    <row r="40" s="1" customFormat="1" ht="14.4" customHeight="1">
      <c r="B40" s="22"/>
      <c r="AR40" s="22"/>
    </row>
    <row r="41" s="1" customFormat="1" ht="14.4" customHeight="1">
      <c r="B41" s="22"/>
      <c r="AR41" s="22"/>
    </row>
    <row r="42" s="1" customFormat="1" ht="14.4" customHeight="1">
      <c r="B42" s="22"/>
      <c r="AR42" s="22"/>
    </row>
    <row r="43" s="1" customFormat="1" ht="14.4" customHeight="1">
      <c r="B43" s="22"/>
      <c r="AR43" s="22"/>
    </row>
    <row r="44" s="1" customFormat="1" ht="14.4" customHeight="1">
      <c r="B44" s="22"/>
      <c r="AR44" s="22"/>
    </row>
    <row r="45" s="1" customFormat="1" ht="14.4" customHeight="1">
      <c r="B45" s="22"/>
      <c r="AR45" s="22"/>
    </row>
    <row r="46" s="1" customFormat="1" ht="14.4" customHeight="1">
      <c r="B46" s="22"/>
      <c r="AR46" s="22"/>
    </row>
    <row r="47" s="1" customFormat="1" ht="14.4" customHeight="1">
      <c r="B47" s="22"/>
      <c r="AR47" s="22"/>
    </row>
    <row r="48" s="1" customFormat="1" ht="14.4" customHeight="1">
      <c r="B48" s="22"/>
      <c r="AR48" s="22"/>
    </row>
    <row r="49" s="2" customFormat="1" ht="14.4" customHeight="1">
      <c r="B49" s="55"/>
      <c r="D49" s="56" t="s">
        <v>50</v>
      </c>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6" t="s">
        <v>51</v>
      </c>
      <c r="AI49" s="57"/>
      <c r="AJ49" s="57"/>
      <c r="AK49" s="57"/>
      <c r="AL49" s="57"/>
      <c r="AM49" s="57"/>
      <c r="AN49" s="57"/>
      <c r="AO49" s="57"/>
      <c r="AR49" s="55"/>
    </row>
    <row r="50">
      <c r="B50" s="22"/>
      <c r="AR50" s="22"/>
    </row>
    <row r="51">
      <c r="B51" s="22"/>
      <c r="AR51" s="22"/>
    </row>
    <row r="52">
      <c r="B52" s="22"/>
      <c r="AR52" s="22"/>
    </row>
    <row r="53">
      <c r="B53" s="22"/>
      <c r="AR53" s="22"/>
    </row>
    <row r="54">
      <c r="B54" s="22"/>
      <c r="AR54" s="22"/>
    </row>
    <row r="55">
      <c r="B55" s="22"/>
      <c r="AR55" s="22"/>
    </row>
    <row r="56">
      <c r="B56" s="22"/>
      <c r="AR56" s="22"/>
    </row>
    <row r="57">
      <c r="B57" s="22"/>
      <c r="AR57" s="22"/>
    </row>
    <row r="58">
      <c r="B58" s="22"/>
      <c r="AR58" s="22"/>
    </row>
    <row r="59">
      <c r="B59" s="22"/>
      <c r="AR59" s="22"/>
    </row>
    <row r="60" s="2" customFormat="1">
      <c r="A60" s="38"/>
      <c r="B60" s="39"/>
      <c r="C60" s="38"/>
      <c r="D60" s="58" t="s">
        <v>52</v>
      </c>
      <c r="E60" s="41"/>
      <c r="F60" s="41"/>
      <c r="G60" s="41"/>
      <c r="H60" s="41"/>
      <c r="I60" s="41"/>
      <c r="J60" s="41"/>
      <c r="K60" s="41"/>
      <c r="L60" s="41"/>
      <c r="M60" s="41"/>
      <c r="N60" s="41"/>
      <c r="O60" s="41"/>
      <c r="P60" s="41"/>
      <c r="Q60" s="41"/>
      <c r="R60" s="41"/>
      <c r="S60" s="41"/>
      <c r="T60" s="41"/>
      <c r="U60" s="41"/>
      <c r="V60" s="58" t="s">
        <v>53</v>
      </c>
      <c r="W60" s="41"/>
      <c r="X60" s="41"/>
      <c r="Y60" s="41"/>
      <c r="Z60" s="41"/>
      <c r="AA60" s="41"/>
      <c r="AB60" s="41"/>
      <c r="AC60" s="41"/>
      <c r="AD60" s="41"/>
      <c r="AE60" s="41"/>
      <c r="AF60" s="41"/>
      <c r="AG60" s="41"/>
      <c r="AH60" s="58" t="s">
        <v>52</v>
      </c>
      <c r="AI60" s="41"/>
      <c r="AJ60" s="41"/>
      <c r="AK60" s="41"/>
      <c r="AL60" s="41"/>
      <c r="AM60" s="58" t="s">
        <v>53</v>
      </c>
      <c r="AN60" s="41"/>
      <c r="AO60" s="41"/>
      <c r="AP60" s="38"/>
      <c r="AQ60" s="38"/>
      <c r="AR60" s="39"/>
      <c r="BE60" s="38"/>
    </row>
    <row r="61">
      <c r="B61" s="22"/>
      <c r="AR61" s="22"/>
    </row>
    <row r="62">
      <c r="B62" s="22"/>
      <c r="AR62" s="22"/>
    </row>
    <row r="63">
      <c r="B63" s="22"/>
      <c r="AR63" s="22"/>
    </row>
    <row r="64" s="2" customFormat="1">
      <c r="A64" s="38"/>
      <c r="B64" s="39"/>
      <c r="C64" s="38"/>
      <c r="D64" s="56" t="s">
        <v>54</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6" t="s">
        <v>55</v>
      </c>
      <c r="AI64" s="59"/>
      <c r="AJ64" s="59"/>
      <c r="AK64" s="59"/>
      <c r="AL64" s="59"/>
      <c r="AM64" s="59"/>
      <c r="AN64" s="59"/>
      <c r="AO64" s="59"/>
      <c r="AP64" s="38"/>
      <c r="AQ64" s="38"/>
      <c r="AR64" s="39"/>
      <c r="BE64" s="38"/>
    </row>
    <row r="65">
      <c r="B65" s="22"/>
      <c r="AR65" s="22"/>
    </row>
    <row r="66">
      <c r="B66" s="22"/>
      <c r="AR66" s="22"/>
    </row>
    <row r="67">
      <c r="B67" s="22"/>
      <c r="AR67" s="22"/>
    </row>
    <row r="68">
      <c r="B68" s="22"/>
      <c r="AR68" s="22"/>
    </row>
    <row r="69">
      <c r="B69" s="22"/>
      <c r="AR69" s="22"/>
    </row>
    <row r="70">
      <c r="B70" s="22"/>
      <c r="AR70" s="22"/>
    </row>
    <row r="71">
      <c r="B71" s="22"/>
      <c r="AR71" s="22"/>
    </row>
    <row r="72">
      <c r="B72" s="22"/>
      <c r="AR72" s="22"/>
    </row>
    <row r="73">
      <c r="B73" s="22"/>
      <c r="AR73" s="22"/>
    </row>
    <row r="74">
      <c r="B74" s="22"/>
      <c r="AR74" s="22"/>
    </row>
    <row r="75" s="2" customFormat="1">
      <c r="A75" s="38"/>
      <c r="B75" s="39"/>
      <c r="C75" s="38"/>
      <c r="D75" s="58" t="s">
        <v>52</v>
      </c>
      <c r="E75" s="41"/>
      <c r="F75" s="41"/>
      <c r="G75" s="41"/>
      <c r="H75" s="41"/>
      <c r="I75" s="41"/>
      <c r="J75" s="41"/>
      <c r="K75" s="41"/>
      <c r="L75" s="41"/>
      <c r="M75" s="41"/>
      <c r="N75" s="41"/>
      <c r="O75" s="41"/>
      <c r="P75" s="41"/>
      <c r="Q75" s="41"/>
      <c r="R75" s="41"/>
      <c r="S75" s="41"/>
      <c r="T75" s="41"/>
      <c r="U75" s="41"/>
      <c r="V75" s="58" t="s">
        <v>53</v>
      </c>
      <c r="W75" s="41"/>
      <c r="X75" s="41"/>
      <c r="Y75" s="41"/>
      <c r="Z75" s="41"/>
      <c r="AA75" s="41"/>
      <c r="AB75" s="41"/>
      <c r="AC75" s="41"/>
      <c r="AD75" s="41"/>
      <c r="AE75" s="41"/>
      <c r="AF75" s="41"/>
      <c r="AG75" s="41"/>
      <c r="AH75" s="58" t="s">
        <v>52</v>
      </c>
      <c r="AI75" s="41"/>
      <c r="AJ75" s="41"/>
      <c r="AK75" s="41"/>
      <c r="AL75" s="41"/>
      <c r="AM75" s="58" t="s">
        <v>53</v>
      </c>
      <c r="AN75" s="41"/>
      <c r="AO75" s="41"/>
      <c r="AP75" s="38"/>
      <c r="AQ75" s="38"/>
      <c r="AR75" s="39"/>
      <c r="BE75" s="38"/>
    </row>
    <row r="76" s="2" customFormat="1">
      <c r="A76" s="38"/>
      <c r="B76" s="39"/>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9"/>
      <c r="BE76" s="38"/>
    </row>
    <row r="77" s="2" customFormat="1" ht="6.96" customHeight="1">
      <c r="A77" s="38"/>
      <c r="B77" s="60"/>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39"/>
      <c r="BE77" s="38"/>
    </row>
    <row r="81" s="2" customFormat="1" ht="6.96" customHeight="1">
      <c r="A81" s="38"/>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39"/>
      <c r="BE81" s="38"/>
    </row>
    <row r="82" s="2" customFormat="1" ht="24.96" customHeight="1">
      <c r="A82" s="38"/>
      <c r="B82" s="39"/>
      <c r="C82" s="23" t="s">
        <v>56</v>
      </c>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9"/>
      <c r="BE82" s="38"/>
    </row>
    <row r="83" s="2" customFormat="1" ht="6.96" customHeight="1">
      <c r="A83" s="38"/>
      <c r="B83" s="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9"/>
      <c r="BE83" s="38"/>
    </row>
    <row r="84" s="4" customFormat="1" ht="12" customHeight="1">
      <c r="A84" s="4"/>
      <c r="B84" s="64"/>
      <c r="C84" s="32" t="s">
        <v>13</v>
      </c>
      <c r="D84" s="4"/>
      <c r="E84" s="4"/>
      <c r="F84" s="4"/>
      <c r="G84" s="4"/>
      <c r="H84" s="4"/>
      <c r="I84" s="4"/>
      <c r="J84" s="4"/>
      <c r="K84" s="4"/>
      <c r="L84" s="4" t="str">
        <f>K5</f>
        <v>1301-3A</v>
      </c>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64"/>
      <c r="BE84" s="4"/>
    </row>
    <row r="85" s="5" customFormat="1" ht="36.96" customHeight="1">
      <c r="A85" s="5"/>
      <c r="B85" s="65"/>
      <c r="C85" s="66" t="s">
        <v>16</v>
      </c>
      <c r="D85" s="5"/>
      <c r="E85" s="5"/>
      <c r="F85" s="5"/>
      <c r="G85" s="5"/>
      <c r="H85" s="5"/>
      <c r="I85" s="5"/>
      <c r="J85" s="5"/>
      <c r="K85" s="5"/>
      <c r="L85" s="67" t="str">
        <f>K6</f>
        <v>Klubovna volejbalu, stavební úpravy sportoviště-aktualizace 09/2023</v>
      </c>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65"/>
      <c r="BE85" s="5"/>
    </row>
    <row r="86" s="2" customFormat="1" ht="6.96" customHeight="1">
      <c r="A86" s="38"/>
      <c r="B86" s="39"/>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9"/>
      <c r="BE86" s="38"/>
    </row>
    <row r="87" s="2" customFormat="1" ht="12" customHeight="1">
      <c r="A87" s="38"/>
      <c r="B87" s="39"/>
      <c r="C87" s="32" t="s">
        <v>20</v>
      </c>
      <c r="D87" s="38"/>
      <c r="E87" s="38"/>
      <c r="F87" s="38"/>
      <c r="G87" s="38"/>
      <c r="H87" s="38"/>
      <c r="I87" s="38"/>
      <c r="J87" s="38"/>
      <c r="K87" s="38"/>
      <c r="L87" s="68" t="str">
        <f>IF(K8="","",K8)</f>
        <v>Lázně Bělohrad</v>
      </c>
      <c r="M87" s="38"/>
      <c r="N87" s="38"/>
      <c r="O87" s="38"/>
      <c r="P87" s="38"/>
      <c r="Q87" s="38"/>
      <c r="R87" s="38"/>
      <c r="S87" s="38"/>
      <c r="T87" s="38"/>
      <c r="U87" s="38"/>
      <c r="V87" s="38"/>
      <c r="W87" s="38"/>
      <c r="X87" s="38"/>
      <c r="Y87" s="38"/>
      <c r="Z87" s="38"/>
      <c r="AA87" s="38"/>
      <c r="AB87" s="38"/>
      <c r="AC87" s="38"/>
      <c r="AD87" s="38"/>
      <c r="AE87" s="38"/>
      <c r="AF87" s="38"/>
      <c r="AG87" s="38"/>
      <c r="AH87" s="38"/>
      <c r="AI87" s="32" t="s">
        <v>22</v>
      </c>
      <c r="AJ87" s="38"/>
      <c r="AK87" s="38"/>
      <c r="AL87" s="38"/>
      <c r="AM87" s="69" t="str">
        <f>IF(AN8= "","",AN8)</f>
        <v>18. 9. 2023</v>
      </c>
      <c r="AN87" s="69"/>
      <c r="AO87" s="38"/>
      <c r="AP87" s="38"/>
      <c r="AQ87" s="38"/>
      <c r="AR87" s="39"/>
      <c r="BE87" s="38"/>
    </row>
    <row r="88" s="2" customFormat="1" ht="6.96" customHeight="1">
      <c r="A88" s="38"/>
      <c r="B88" s="39"/>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9"/>
      <c r="BE88" s="38"/>
    </row>
    <row r="89" s="2" customFormat="1" ht="25.65" customHeight="1">
      <c r="A89" s="38"/>
      <c r="B89" s="39"/>
      <c r="C89" s="32" t="s">
        <v>24</v>
      </c>
      <c r="D89" s="38"/>
      <c r="E89" s="38"/>
      <c r="F89" s="38"/>
      <c r="G89" s="38"/>
      <c r="H89" s="38"/>
      <c r="I89" s="38"/>
      <c r="J89" s="38"/>
      <c r="K89" s="38"/>
      <c r="L89" s="4" t="str">
        <f>IF(E11= "","",E11)</f>
        <v>TJ Lázně Bělohrad z.s.</v>
      </c>
      <c r="M89" s="38"/>
      <c r="N89" s="38"/>
      <c r="O89" s="38"/>
      <c r="P89" s="38"/>
      <c r="Q89" s="38"/>
      <c r="R89" s="38"/>
      <c r="S89" s="38"/>
      <c r="T89" s="38"/>
      <c r="U89" s="38"/>
      <c r="V89" s="38"/>
      <c r="W89" s="38"/>
      <c r="X89" s="38"/>
      <c r="Y89" s="38"/>
      <c r="Z89" s="38"/>
      <c r="AA89" s="38"/>
      <c r="AB89" s="38"/>
      <c r="AC89" s="38"/>
      <c r="AD89" s="38"/>
      <c r="AE89" s="38"/>
      <c r="AF89" s="38"/>
      <c r="AG89" s="38"/>
      <c r="AH89" s="38"/>
      <c r="AI89" s="32" t="s">
        <v>30</v>
      </c>
      <c r="AJ89" s="38"/>
      <c r="AK89" s="38"/>
      <c r="AL89" s="38"/>
      <c r="AM89" s="70" t="str">
        <f>IF(E17="","",E17)</f>
        <v>ATELIER TSUNAMI s.r.o. Náchod</v>
      </c>
      <c r="AN89" s="4"/>
      <c r="AO89" s="4"/>
      <c r="AP89" s="4"/>
      <c r="AQ89" s="38"/>
      <c r="AR89" s="39"/>
      <c r="AS89" s="71" t="s">
        <v>57</v>
      </c>
      <c r="AT89" s="72"/>
      <c r="AU89" s="73"/>
      <c r="AV89" s="73"/>
      <c r="AW89" s="73"/>
      <c r="AX89" s="73"/>
      <c r="AY89" s="73"/>
      <c r="AZ89" s="73"/>
      <c r="BA89" s="73"/>
      <c r="BB89" s="73"/>
      <c r="BC89" s="73"/>
      <c r="BD89" s="74"/>
      <c r="BE89" s="38"/>
    </row>
    <row r="90" s="2" customFormat="1" ht="15.15" customHeight="1">
      <c r="A90" s="38"/>
      <c r="B90" s="39"/>
      <c r="C90" s="32" t="s">
        <v>28</v>
      </c>
      <c r="D90" s="38"/>
      <c r="E90" s="38"/>
      <c r="F90" s="38"/>
      <c r="G90" s="38"/>
      <c r="H90" s="38"/>
      <c r="I90" s="38"/>
      <c r="J90" s="38"/>
      <c r="K90" s="38"/>
      <c r="L90" s="4" t="str">
        <f>IF(E14= "Vyplň údaj","",E14)</f>
        <v/>
      </c>
      <c r="M90" s="38"/>
      <c r="N90" s="38"/>
      <c r="O90" s="38"/>
      <c r="P90" s="38"/>
      <c r="Q90" s="38"/>
      <c r="R90" s="38"/>
      <c r="S90" s="38"/>
      <c r="T90" s="38"/>
      <c r="U90" s="38"/>
      <c r="V90" s="38"/>
      <c r="W90" s="38"/>
      <c r="X90" s="38"/>
      <c r="Y90" s="38"/>
      <c r="Z90" s="38"/>
      <c r="AA90" s="38"/>
      <c r="AB90" s="38"/>
      <c r="AC90" s="38"/>
      <c r="AD90" s="38"/>
      <c r="AE90" s="38"/>
      <c r="AF90" s="38"/>
      <c r="AG90" s="38"/>
      <c r="AH90" s="38"/>
      <c r="AI90" s="32" t="s">
        <v>33</v>
      </c>
      <c r="AJ90" s="38"/>
      <c r="AK90" s="38"/>
      <c r="AL90" s="38"/>
      <c r="AM90" s="70" t="str">
        <f>IF(E20="","",E20)</f>
        <v>Ing. Lenka Kasperová</v>
      </c>
      <c r="AN90" s="4"/>
      <c r="AO90" s="4"/>
      <c r="AP90" s="4"/>
      <c r="AQ90" s="38"/>
      <c r="AR90" s="39"/>
      <c r="AS90" s="75"/>
      <c r="AT90" s="76"/>
      <c r="AU90" s="77"/>
      <c r="AV90" s="77"/>
      <c r="AW90" s="77"/>
      <c r="AX90" s="77"/>
      <c r="AY90" s="77"/>
      <c r="AZ90" s="77"/>
      <c r="BA90" s="77"/>
      <c r="BB90" s="77"/>
      <c r="BC90" s="77"/>
      <c r="BD90" s="78"/>
      <c r="BE90" s="38"/>
    </row>
    <row r="91" s="2" customFormat="1" ht="10.8" customHeight="1">
      <c r="A91" s="38"/>
      <c r="B91" s="39"/>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9"/>
      <c r="AS91" s="75"/>
      <c r="AT91" s="76"/>
      <c r="AU91" s="77"/>
      <c r="AV91" s="77"/>
      <c r="AW91" s="77"/>
      <c r="AX91" s="77"/>
      <c r="AY91" s="77"/>
      <c r="AZ91" s="77"/>
      <c r="BA91" s="77"/>
      <c r="BB91" s="77"/>
      <c r="BC91" s="77"/>
      <c r="BD91" s="78"/>
      <c r="BE91" s="38"/>
    </row>
    <row r="92" s="2" customFormat="1" ht="29.28" customHeight="1">
      <c r="A92" s="38"/>
      <c r="B92" s="39"/>
      <c r="C92" s="79" t="s">
        <v>58</v>
      </c>
      <c r="D92" s="80"/>
      <c r="E92" s="80"/>
      <c r="F92" s="80"/>
      <c r="G92" s="80"/>
      <c r="H92" s="81"/>
      <c r="I92" s="82" t="s">
        <v>59</v>
      </c>
      <c r="J92" s="80"/>
      <c r="K92" s="80"/>
      <c r="L92" s="80"/>
      <c r="M92" s="80"/>
      <c r="N92" s="80"/>
      <c r="O92" s="80"/>
      <c r="P92" s="80"/>
      <c r="Q92" s="80"/>
      <c r="R92" s="80"/>
      <c r="S92" s="80"/>
      <c r="T92" s="80"/>
      <c r="U92" s="80"/>
      <c r="V92" s="80"/>
      <c r="W92" s="80"/>
      <c r="X92" s="80"/>
      <c r="Y92" s="80"/>
      <c r="Z92" s="80"/>
      <c r="AA92" s="80"/>
      <c r="AB92" s="80"/>
      <c r="AC92" s="80"/>
      <c r="AD92" s="80"/>
      <c r="AE92" s="80"/>
      <c r="AF92" s="80"/>
      <c r="AG92" s="83" t="s">
        <v>60</v>
      </c>
      <c r="AH92" s="80"/>
      <c r="AI92" s="80"/>
      <c r="AJ92" s="80"/>
      <c r="AK92" s="80"/>
      <c r="AL92" s="80"/>
      <c r="AM92" s="80"/>
      <c r="AN92" s="82" t="s">
        <v>61</v>
      </c>
      <c r="AO92" s="80"/>
      <c r="AP92" s="84"/>
      <c r="AQ92" s="85" t="s">
        <v>62</v>
      </c>
      <c r="AR92" s="39"/>
      <c r="AS92" s="86" t="s">
        <v>63</v>
      </c>
      <c r="AT92" s="87" t="s">
        <v>64</v>
      </c>
      <c r="AU92" s="87" t="s">
        <v>65</v>
      </c>
      <c r="AV92" s="87" t="s">
        <v>66</v>
      </c>
      <c r="AW92" s="87" t="s">
        <v>67</v>
      </c>
      <c r="AX92" s="87" t="s">
        <v>68</v>
      </c>
      <c r="AY92" s="87" t="s">
        <v>69</v>
      </c>
      <c r="AZ92" s="87" t="s">
        <v>70</v>
      </c>
      <c r="BA92" s="87" t="s">
        <v>71</v>
      </c>
      <c r="BB92" s="87" t="s">
        <v>72</v>
      </c>
      <c r="BC92" s="87" t="s">
        <v>73</v>
      </c>
      <c r="BD92" s="88" t="s">
        <v>74</v>
      </c>
      <c r="BE92" s="38"/>
    </row>
    <row r="93" s="2" customFormat="1" ht="10.8" customHeight="1">
      <c r="A93" s="38"/>
      <c r="B93" s="39"/>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9"/>
      <c r="AS93" s="89"/>
      <c r="AT93" s="90"/>
      <c r="AU93" s="90"/>
      <c r="AV93" s="90"/>
      <c r="AW93" s="90"/>
      <c r="AX93" s="90"/>
      <c r="AY93" s="90"/>
      <c r="AZ93" s="90"/>
      <c r="BA93" s="90"/>
      <c r="BB93" s="90"/>
      <c r="BC93" s="90"/>
      <c r="BD93" s="91"/>
      <c r="BE93" s="38"/>
    </row>
    <row r="94" s="6" customFormat="1" ht="32.4" customHeight="1">
      <c r="A94" s="6"/>
      <c r="B94" s="92"/>
      <c r="C94" s="93" t="s">
        <v>75</v>
      </c>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5">
        <f>ROUND(AG95+AG96+SUM(AG103:AG115),2)</f>
        <v>0</v>
      </c>
      <c r="AH94" s="95"/>
      <c r="AI94" s="95"/>
      <c r="AJ94" s="95"/>
      <c r="AK94" s="95"/>
      <c r="AL94" s="95"/>
      <c r="AM94" s="95"/>
      <c r="AN94" s="96">
        <f>SUM(AG94,AT94)</f>
        <v>0</v>
      </c>
      <c r="AO94" s="96"/>
      <c r="AP94" s="96"/>
      <c r="AQ94" s="97" t="s">
        <v>1</v>
      </c>
      <c r="AR94" s="92"/>
      <c r="AS94" s="98">
        <f>ROUND(AS95+AS96+SUM(AS103:AS115),2)</f>
        <v>0</v>
      </c>
      <c r="AT94" s="99">
        <f>ROUND(SUM(AV94:AW94),2)</f>
        <v>0</v>
      </c>
      <c r="AU94" s="100">
        <f>ROUND(AU95+AU96+SUM(AU103:AU115),5)</f>
        <v>0</v>
      </c>
      <c r="AV94" s="99">
        <f>ROUND(AZ94*L29,2)</f>
        <v>0</v>
      </c>
      <c r="AW94" s="99">
        <f>ROUND(BA94*L30,2)</f>
        <v>0</v>
      </c>
      <c r="AX94" s="99">
        <f>ROUND(BB94*L29,2)</f>
        <v>0</v>
      </c>
      <c r="AY94" s="99">
        <f>ROUND(BC94*L30,2)</f>
        <v>0</v>
      </c>
      <c r="AZ94" s="99">
        <f>ROUND(AZ95+AZ96+SUM(AZ103:AZ115),2)</f>
        <v>0</v>
      </c>
      <c r="BA94" s="99">
        <f>ROUND(BA95+BA96+SUM(BA103:BA115),2)</f>
        <v>0</v>
      </c>
      <c r="BB94" s="99">
        <f>ROUND(BB95+BB96+SUM(BB103:BB115),2)</f>
        <v>0</v>
      </c>
      <c r="BC94" s="99">
        <f>ROUND(BC95+BC96+SUM(BC103:BC115),2)</f>
        <v>0</v>
      </c>
      <c r="BD94" s="101">
        <f>ROUND(BD95+BD96+SUM(BD103:BD115),2)</f>
        <v>0</v>
      </c>
      <c r="BE94" s="6"/>
      <c r="BS94" s="102" t="s">
        <v>76</v>
      </c>
      <c r="BT94" s="102" t="s">
        <v>77</v>
      </c>
      <c r="BU94" s="103" t="s">
        <v>78</v>
      </c>
      <c r="BV94" s="102" t="s">
        <v>79</v>
      </c>
      <c r="BW94" s="102" t="s">
        <v>4</v>
      </c>
      <c r="BX94" s="102" t="s">
        <v>80</v>
      </c>
      <c r="CL94" s="102" t="s">
        <v>1</v>
      </c>
    </row>
    <row r="95" s="7" customFormat="1" ht="16.5" customHeight="1">
      <c r="A95" s="104" t="s">
        <v>81</v>
      </c>
      <c r="B95" s="105"/>
      <c r="C95" s="106"/>
      <c r="D95" s="107" t="s">
        <v>82</v>
      </c>
      <c r="E95" s="107"/>
      <c r="F95" s="107"/>
      <c r="G95" s="107"/>
      <c r="H95" s="107"/>
      <c r="I95" s="108"/>
      <c r="J95" s="107" t="s">
        <v>83</v>
      </c>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9">
        <f>'001 - Vedlejší a ostatní ...'!J30</f>
        <v>0</v>
      </c>
      <c r="AH95" s="108"/>
      <c r="AI95" s="108"/>
      <c r="AJ95" s="108"/>
      <c r="AK95" s="108"/>
      <c r="AL95" s="108"/>
      <c r="AM95" s="108"/>
      <c r="AN95" s="109">
        <f>SUM(AG95,AT95)</f>
        <v>0</v>
      </c>
      <c r="AO95" s="108"/>
      <c r="AP95" s="108"/>
      <c r="AQ95" s="110" t="s">
        <v>84</v>
      </c>
      <c r="AR95" s="105"/>
      <c r="AS95" s="111">
        <v>0</v>
      </c>
      <c r="AT95" s="112">
        <f>ROUND(SUM(AV95:AW95),2)</f>
        <v>0</v>
      </c>
      <c r="AU95" s="113">
        <f>'001 - Vedlejší a ostatní ...'!P119</f>
        <v>0</v>
      </c>
      <c r="AV95" s="112">
        <f>'001 - Vedlejší a ostatní ...'!J33</f>
        <v>0</v>
      </c>
      <c r="AW95" s="112">
        <f>'001 - Vedlejší a ostatní ...'!J34</f>
        <v>0</v>
      </c>
      <c r="AX95" s="112">
        <f>'001 - Vedlejší a ostatní ...'!J35</f>
        <v>0</v>
      </c>
      <c r="AY95" s="112">
        <f>'001 - Vedlejší a ostatní ...'!J36</f>
        <v>0</v>
      </c>
      <c r="AZ95" s="112">
        <f>'001 - Vedlejší a ostatní ...'!F33</f>
        <v>0</v>
      </c>
      <c r="BA95" s="112">
        <f>'001 - Vedlejší a ostatní ...'!F34</f>
        <v>0</v>
      </c>
      <c r="BB95" s="112">
        <f>'001 - Vedlejší a ostatní ...'!F35</f>
        <v>0</v>
      </c>
      <c r="BC95" s="112">
        <f>'001 - Vedlejší a ostatní ...'!F36</f>
        <v>0</v>
      </c>
      <c r="BD95" s="114">
        <f>'001 - Vedlejší a ostatní ...'!F37</f>
        <v>0</v>
      </c>
      <c r="BE95" s="7"/>
      <c r="BT95" s="115" t="s">
        <v>85</v>
      </c>
      <c r="BV95" s="115" t="s">
        <v>79</v>
      </c>
      <c r="BW95" s="115" t="s">
        <v>86</v>
      </c>
      <c r="BX95" s="115" t="s">
        <v>4</v>
      </c>
      <c r="CL95" s="115" t="s">
        <v>1</v>
      </c>
      <c r="CM95" s="115" t="s">
        <v>87</v>
      </c>
    </row>
    <row r="96" s="7" customFormat="1" ht="16.5" customHeight="1">
      <c r="A96" s="7"/>
      <c r="B96" s="105"/>
      <c r="C96" s="106"/>
      <c r="D96" s="107" t="s">
        <v>88</v>
      </c>
      <c r="E96" s="107"/>
      <c r="F96" s="107"/>
      <c r="G96" s="107"/>
      <c r="H96" s="107"/>
      <c r="I96" s="108"/>
      <c r="J96" s="107" t="s">
        <v>89</v>
      </c>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16">
        <f>ROUND(SUM(AG97:AG102),2)</f>
        <v>0</v>
      </c>
      <c r="AH96" s="108"/>
      <c r="AI96" s="108"/>
      <c r="AJ96" s="108"/>
      <c r="AK96" s="108"/>
      <c r="AL96" s="108"/>
      <c r="AM96" s="108"/>
      <c r="AN96" s="109">
        <f>SUM(AG96,AT96)</f>
        <v>0</v>
      </c>
      <c r="AO96" s="108"/>
      <c r="AP96" s="108"/>
      <c r="AQ96" s="110" t="s">
        <v>90</v>
      </c>
      <c r="AR96" s="105"/>
      <c r="AS96" s="111">
        <f>ROUND(SUM(AS97:AS102),2)</f>
        <v>0</v>
      </c>
      <c r="AT96" s="112">
        <f>ROUND(SUM(AV96:AW96),2)</f>
        <v>0</v>
      </c>
      <c r="AU96" s="113">
        <f>ROUND(SUM(AU97:AU102),5)</f>
        <v>0</v>
      </c>
      <c r="AV96" s="112">
        <f>ROUND(AZ96*L29,2)</f>
        <v>0</v>
      </c>
      <c r="AW96" s="112">
        <f>ROUND(BA96*L30,2)</f>
        <v>0</v>
      </c>
      <c r="AX96" s="112">
        <f>ROUND(BB96*L29,2)</f>
        <v>0</v>
      </c>
      <c r="AY96" s="112">
        <f>ROUND(BC96*L30,2)</f>
        <v>0</v>
      </c>
      <c r="AZ96" s="112">
        <f>ROUND(SUM(AZ97:AZ102),2)</f>
        <v>0</v>
      </c>
      <c r="BA96" s="112">
        <f>ROUND(SUM(BA97:BA102),2)</f>
        <v>0</v>
      </c>
      <c r="BB96" s="112">
        <f>ROUND(SUM(BB97:BB102),2)</f>
        <v>0</v>
      </c>
      <c r="BC96" s="112">
        <f>ROUND(SUM(BC97:BC102),2)</f>
        <v>0</v>
      </c>
      <c r="BD96" s="114">
        <f>ROUND(SUM(BD97:BD102),2)</f>
        <v>0</v>
      </c>
      <c r="BE96" s="7"/>
      <c r="BS96" s="115" t="s">
        <v>76</v>
      </c>
      <c r="BT96" s="115" t="s">
        <v>85</v>
      </c>
      <c r="BU96" s="115" t="s">
        <v>78</v>
      </c>
      <c r="BV96" s="115" t="s">
        <v>79</v>
      </c>
      <c r="BW96" s="115" t="s">
        <v>91</v>
      </c>
      <c r="BX96" s="115" t="s">
        <v>4</v>
      </c>
      <c r="CL96" s="115" t="s">
        <v>1</v>
      </c>
      <c r="CM96" s="115" t="s">
        <v>87</v>
      </c>
    </row>
    <row r="97" s="4" customFormat="1" ht="23.25" customHeight="1">
      <c r="A97" s="104" t="s">
        <v>81</v>
      </c>
      <c r="B97" s="64"/>
      <c r="C97" s="10"/>
      <c r="D97" s="10"/>
      <c r="E97" s="117" t="s">
        <v>92</v>
      </c>
      <c r="F97" s="117"/>
      <c r="G97" s="117"/>
      <c r="H97" s="117"/>
      <c r="I97" s="117"/>
      <c r="J97" s="10"/>
      <c r="K97" s="117" t="s">
        <v>93</v>
      </c>
      <c r="L97" s="117"/>
      <c r="M97" s="117"/>
      <c r="N97" s="117"/>
      <c r="O97" s="117"/>
      <c r="P97" s="117"/>
      <c r="Q97" s="117"/>
      <c r="R97" s="117"/>
      <c r="S97" s="117"/>
      <c r="T97" s="117"/>
      <c r="U97" s="117"/>
      <c r="V97" s="117"/>
      <c r="W97" s="117"/>
      <c r="X97" s="117"/>
      <c r="Y97" s="117"/>
      <c r="Z97" s="117"/>
      <c r="AA97" s="117"/>
      <c r="AB97" s="117"/>
      <c r="AC97" s="117"/>
      <c r="AD97" s="117"/>
      <c r="AE97" s="117"/>
      <c r="AF97" s="117"/>
      <c r="AG97" s="118">
        <f>'SO 01-01 - Stavební část'!J32</f>
        <v>0</v>
      </c>
      <c r="AH97" s="10"/>
      <c r="AI97" s="10"/>
      <c r="AJ97" s="10"/>
      <c r="AK97" s="10"/>
      <c r="AL97" s="10"/>
      <c r="AM97" s="10"/>
      <c r="AN97" s="118">
        <f>SUM(AG97,AT97)</f>
        <v>0</v>
      </c>
      <c r="AO97" s="10"/>
      <c r="AP97" s="10"/>
      <c r="AQ97" s="119" t="s">
        <v>94</v>
      </c>
      <c r="AR97" s="64"/>
      <c r="AS97" s="120">
        <v>0</v>
      </c>
      <c r="AT97" s="121">
        <f>ROUND(SUM(AV97:AW97),2)</f>
        <v>0</v>
      </c>
      <c r="AU97" s="122">
        <f>'SO 01-01 - Stavební část'!P142</f>
        <v>0</v>
      </c>
      <c r="AV97" s="121">
        <f>'SO 01-01 - Stavební část'!J35</f>
        <v>0</v>
      </c>
      <c r="AW97" s="121">
        <f>'SO 01-01 - Stavební část'!J36</f>
        <v>0</v>
      </c>
      <c r="AX97" s="121">
        <f>'SO 01-01 - Stavební část'!J37</f>
        <v>0</v>
      </c>
      <c r="AY97" s="121">
        <f>'SO 01-01 - Stavební část'!J38</f>
        <v>0</v>
      </c>
      <c r="AZ97" s="121">
        <f>'SO 01-01 - Stavební část'!F35</f>
        <v>0</v>
      </c>
      <c r="BA97" s="121">
        <f>'SO 01-01 - Stavební část'!F36</f>
        <v>0</v>
      </c>
      <c r="BB97" s="121">
        <f>'SO 01-01 - Stavební část'!F37</f>
        <v>0</v>
      </c>
      <c r="BC97" s="121">
        <f>'SO 01-01 - Stavební část'!F38</f>
        <v>0</v>
      </c>
      <c r="BD97" s="123">
        <f>'SO 01-01 - Stavební část'!F39</f>
        <v>0</v>
      </c>
      <c r="BE97" s="4"/>
      <c r="BT97" s="27" t="s">
        <v>87</v>
      </c>
      <c r="BV97" s="27" t="s">
        <v>79</v>
      </c>
      <c r="BW97" s="27" t="s">
        <v>95</v>
      </c>
      <c r="BX97" s="27" t="s">
        <v>91</v>
      </c>
      <c r="CL97" s="27" t="s">
        <v>1</v>
      </c>
    </row>
    <row r="98" s="4" customFormat="1" ht="23.25" customHeight="1">
      <c r="A98" s="104" t="s">
        <v>81</v>
      </c>
      <c r="B98" s="64"/>
      <c r="C98" s="10"/>
      <c r="D98" s="10"/>
      <c r="E98" s="117" t="s">
        <v>96</v>
      </c>
      <c r="F98" s="117"/>
      <c r="G98" s="117"/>
      <c r="H98" s="117"/>
      <c r="I98" s="117"/>
      <c r="J98" s="10"/>
      <c r="K98" s="117" t="s">
        <v>97</v>
      </c>
      <c r="L98" s="117"/>
      <c r="M98" s="117"/>
      <c r="N98" s="117"/>
      <c r="O98" s="117"/>
      <c r="P98" s="117"/>
      <c r="Q98" s="117"/>
      <c r="R98" s="117"/>
      <c r="S98" s="117"/>
      <c r="T98" s="117"/>
      <c r="U98" s="117"/>
      <c r="V98" s="117"/>
      <c r="W98" s="117"/>
      <c r="X98" s="117"/>
      <c r="Y98" s="117"/>
      <c r="Z98" s="117"/>
      <c r="AA98" s="117"/>
      <c r="AB98" s="117"/>
      <c r="AC98" s="117"/>
      <c r="AD98" s="117"/>
      <c r="AE98" s="117"/>
      <c r="AF98" s="117"/>
      <c r="AG98" s="118">
        <f>'SO 01-02 - Zdravotně tech...'!J32</f>
        <v>0</v>
      </c>
      <c r="AH98" s="10"/>
      <c r="AI98" s="10"/>
      <c r="AJ98" s="10"/>
      <c r="AK98" s="10"/>
      <c r="AL98" s="10"/>
      <c r="AM98" s="10"/>
      <c r="AN98" s="118">
        <f>SUM(AG98,AT98)</f>
        <v>0</v>
      </c>
      <c r="AO98" s="10"/>
      <c r="AP98" s="10"/>
      <c r="AQ98" s="119" t="s">
        <v>94</v>
      </c>
      <c r="AR98" s="64"/>
      <c r="AS98" s="120">
        <v>0</v>
      </c>
      <c r="AT98" s="121">
        <f>ROUND(SUM(AV98:AW98),2)</f>
        <v>0</v>
      </c>
      <c r="AU98" s="122">
        <f>'SO 01-02 - Zdravotně tech...'!P130</f>
        <v>0</v>
      </c>
      <c r="AV98" s="121">
        <f>'SO 01-02 - Zdravotně tech...'!J35</f>
        <v>0</v>
      </c>
      <c r="AW98" s="121">
        <f>'SO 01-02 - Zdravotně tech...'!J36</f>
        <v>0</v>
      </c>
      <c r="AX98" s="121">
        <f>'SO 01-02 - Zdravotně tech...'!J37</f>
        <v>0</v>
      </c>
      <c r="AY98" s="121">
        <f>'SO 01-02 - Zdravotně tech...'!J38</f>
        <v>0</v>
      </c>
      <c r="AZ98" s="121">
        <f>'SO 01-02 - Zdravotně tech...'!F35</f>
        <v>0</v>
      </c>
      <c r="BA98" s="121">
        <f>'SO 01-02 - Zdravotně tech...'!F36</f>
        <v>0</v>
      </c>
      <c r="BB98" s="121">
        <f>'SO 01-02 - Zdravotně tech...'!F37</f>
        <v>0</v>
      </c>
      <c r="BC98" s="121">
        <f>'SO 01-02 - Zdravotně tech...'!F38</f>
        <v>0</v>
      </c>
      <c r="BD98" s="123">
        <f>'SO 01-02 - Zdravotně tech...'!F39</f>
        <v>0</v>
      </c>
      <c r="BE98" s="4"/>
      <c r="BT98" s="27" t="s">
        <v>87</v>
      </c>
      <c r="BV98" s="27" t="s">
        <v>79</v>
      </c>
      <c r="BW98" s="27" t="s">
        <v>98</v>
      </c>
      <c r="BX98" s="27" t="s">
        <v>91</v>
      </c>
      <c r="CL98" s="27" t="s">
        <v>1</v>
      </c>
    </row>
    <row r="99" s="4" customFormat="1" ht="23.25" customHeight="1">
      <c r="A99" s="104" t="s">
        <v>81</v>
      </c>
      <c r="B99" s="64"/>
      <c r="C99" s="10"/>
      <c r="D99" s="10"/>
      <c r="E99" s="117" t="s">
        <v>99</v>
      </c>
      <c r="F99" s="117"/>
      <c r="G99" s="117"/>
      <c r="H99" s="117"/>
      <c r="I99" s="117"/>
      <c r="J99" s="10"/>
      <c r="K99" s="117" t="s">
        <v>100</v>
      </c>
      <c r="L99" s="117"/>
      <c r="M99" s="117"/>
      <c r="N99" s="117"/>
      <c r="O99" s="117"/>
      <c r="P99" s="117"/>
      <c r="Q99" s="117"/>
      <c r="R99" s="117"/>
      <c r="S99" s="117"/>
      <c r="T99" s="117"/>
      <c r="U99" s="117"/>
      <c r="V99" s="117"/>
      <c r="W99" s="117"/>
      <c r="X99" s="117"/>
      <c r="Y99" s="117"/>
      <c r="Z99" s="117"/>
      <c r="AA99" s="117"/>
      <c r="AB99" s="117"/>
      <c r="AC99" s="117"/>
      <c r="AD99" s="117"/>
      <c r="AE99" s="117"/>
      <c r="AF99" s="117"/>
      <c r="AG99" s="118">
        <f>'SO 01-03 - Vzduchotechnika'!J32</f>
        <v>0</v>
      </c>
      <c r="AH99" s="10"/>
      <c r="AI99" s="10"/>
      <c r="AJ99" s="10"/>
      <c r="AK99" s="10"/>
      <c r="AL99" s="10"/>
      <c r="AM99" s="10"/>
      <c r="AN99" s="118">
        <f>SUM(AG99,AT99)</f>
        <v>0</v>
      </c>
      <c r="AO99" s="10"/>
      <c r="AP99" s="10"/>
      <c r="AQ99" s="119" t="s">
        <v>94</v>
      </c>
      <c r="AR99" s="64"/>
      <c r="AS99" s="120">
        <v>0</v>
      </c>
      <c r="AT99" s="121">
        <f>ROUND(SUM(AV99:AW99),2)</f>
        <v>0</v>
      </c>
      <c r="AU99" s="122">
        <f>'SO 01-03 - Vzduchotechnika'!P124</f>
        <v>0</v>
      </c>
      <c r="AV99" s="121">
        <f>'SO 01-03 - Vzduchotechnika'!J35</f>
        <v>0</v>
      </c>
      <c r="AW99" s="121">
        <f>'SO 01-03 - Vzduchotechnika'!J36</f>
        <v>0</v>
      </c>
      <c r="AX99" s="121">
        <f>'SO 01-03 - Vzduchotechnika'!J37</f>
        <v>0</v>
      </c>
      <c r="AY99" s="121">
        <f>'SO 01-03 - Vzduchotechnika'!J38</f>
        <v>0</v>
      </c>
      <c r="AZ99" s="121">
        <f>'SO 01-03 - Vzduchotechnika'!F35</f>
        <v>0</v>
      </c>
      <c r="BA99" s="121">
        <f>'SO 01-03 - Vzduchotechnika'!F36</f>
        <v>0</v>
      </c>
      <c r="BB99" s="121">
        <f>'SO 01-03 - Vzduchotechnika'!F37</f>
        <v>0</v>
      </c>
      <c r="BC99" s="121">
        <f>'SO 01-03 - Vzduchotechnika'!F38</f>
        <v>0</v>
      </c>
      <c r="BD99" s="123">
        <f>'SO 01-03 - Vzduchotechnika'!F39</f>
        <v>0</v>
      </c>
      <c r="BE99" s="4"/>
      <c r="BT99" s="27" t="s">
        <v>87</v>
      </c>
      <c r="BV99" s="27" t="s">
        <v>79</v>
      </c>
      <c r="BW99" s="27" t="s">
        <v>101</v>
      </c>
      <c r="BX99" s="27" t="s">
        <v>91</v>
      </c>
      <c r="CL99" s="27" t="s">
        <v>1</v>
      </c>
    </row>
    <row r="100" s="4" customFormat="1" ht="23.25" customHeight="1">
      <c r="A100" s="104" t="s">
        <v>81</v>
      </c>
      <c r="B100" s="64"/>
      <c r="C100" s="10"/>
      <c r="D100" s="10"/>
      <c r="E100" s="117" t="s">
        <v>102</v>
      </c>
      <c r="F100" s="117"/>
      <c r="G100" s="117"/>
      <c r="H100" s="117"/>
      <c r="I100" s="117"/>
      <c r="J100" s="10"/>
      <c r="K100" s="117" t="s">
        <v>103</v>
      </c>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8">
        <f>'SO 01-04 - Elektroinstala...'!J32</f>
        <v>0</v>
      </c>
      <c r="AH100" s="10"/>
      <c r="AI100" s="10"/>
      <c r="AJ100" s="10"/>
      <c r="AK100" s="10"/>
      <c r="AL100" s="10"/>
      <c r="AM100" s="10"/>
      <c r="AN100" s="118">
        <f>SUM(AG100,AT100)</f>
        <v>0</v>
      </c>
      <c r="AO100" s="10"/>
      <c r="AP100" s="10"/>
      <c r="AQ100" s="119" t="s">
        <v>94</v>
      </c>
      <c r="AR100" s="64"/>
      <c r="AS100" s="120">
        <v>0</v>
      </c>
      <c r="AT100" s="121">
        <f>ROUND(SUM(AV100:AW100),2)</f>
        <v>0</v>
      </c>
      <c r="AU100" s="122">
        <f>'SO 01-04 - Elektroinstala...'!P130</f>
        <v>0</v>
      </c>
      <c r="AV100" s="121">
        <f>'SO 01-04 - Elektroinstala...'!J35</f>
        <v>0</v>
      </c>
      <c r="AW100" s="121">
        <f>'SO 01-04 - Elektroinstala...'!J36</f>
        <v>0</v>
      </c>
      <c r="AX100" s="121">
        <f>'SO 01-04 - Elektroinstala...'!J37</f>
        <v>0</v>
      </c>
      <c r="AY100" s="121">
        <f>'SO 01-04 - Elektroinstala...'!J38</f>
        <v>0</v>
      </c>
      <c r="AZ100" s="121">
        <f>'SO 01-04 - Elektroinstala...'!F35</f>
        <v>0</v>
      </c>
      <c r="BA100" s="121">
        <f>'SO 01-04 - Elektroinstala...'!F36</f>
        <v>0</v>
      </c>
      <c r="BB100" s="121">
        <f>'SO 01-04 - Elektroinstala...'!F37</f>
        <v>0</v>
      </c>
      <c r="BC100" s="121">
        <f>'SO 01-04 - Elektroinstala...'!F38</f>
        <v>0</v>
      </c>
      <c r="BD100" s="123">
        <f>'SO 01-04 - Elektroinstala...'!F39</f>
        <v>0</v>
      </c>
      <c r="BE100" s="4"/>
      <c r="BT100" s="27" t="s">
        <v>87</v>
      </c>
      <c r="BV100" s="27" t="s">
        <v>79</v>
      </c>
      <c r="BW100" s="27" t="s">
        <v>104</v>
      </c>
      <c r="BX100" s="27" t="s">
        <v>91</v>
      </c>
      <c r="CL100" s="27" t="s">
        <v>1</v>
      </c>
    </row>
    <row r="101" s="4" customFormat="1" ht="23.25" customHeight="1">
      <c r="A101" s="104" t="s">
        <v>81</v>
      </c>
      <c r="B101" s="64"/>
      <c r="C101" s="10"/>
      <c r="D101" s="10"/>
      <c r="E101" s="117" t="s">
        <v>105</v>
      </c>
      <c r="F101" s="117"/>
      <c r="G101" s="117"/>
      <c r="H101" s="117"/>
      <c r="I101" s="117"/>
      <c r="J101" s="10"/>
      <c r="K101" s="117" t="s">
        <v>106</v>
      </c>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8">
        <f>'SO 01-05 - Venkovní kanal...'!J32</f>
        <v>0</v>
      </c>
      <c r="AH101" s="10"/>
      <c r="AI101" s="10"/>
      <c r="AJ101" s="10"/>
      <c r="AK101" s="10"/>
      <c r="AL101" s="10"/>
      <c r="AM101" s="10"/>
      <c r="AN101" s="118">
        <f>SUM(AG101,AT101)</f>
        <v>0</v>
      </c>
      <c r="AO101" s="10"/>
      <c r="AP101" s="10"/>
      <c r="AQ101" s="119" t="s">
        <v>94</v>
      </c>
      <c r="AR101" s="64"/>
      <c r="AS101" s="120">
        <v>0</v>
      </c>
      <c r="AT101" s="121">
        <f>ROUND(SUM(AV101:AW101),2)</f>
        <v>0</v>
      </c>
      <c r="AU101" s="122">
        <f>'SO 01-05 - Venkovní kanal...'!P128</f>
        <v>0</v>
      </c>
      <c r="AV101" s="121">
        <f>'SO 01-05 - Venkovní kanal...'!J35</f>
        <v>0</v>
      </c>
      <c r="AW101" s="121">
        <f>'SO 01-05 - Venkovní kanal...'!J36</f>
        <v>0</v>
      </c>
      <c r="AX101" s="121">
        <f>'SO 01-05 - Venkovní kanal...'!J37</f>
        <v>0</v>
      </c>
      <c r="AY101" s="121">
        <f>'SO 01-05 - Venkovní kanal...'!J38</f>
        <v>0</v>
      </c>
      <c r="AZ101" s="121">
        <f>'SO 01-05 - Venkovní kanal...'!F35</f>
        <v>0</v>
      </c>
      <c r="BA101" s="121">
        <f>'SO 01-05 - Venkovní kanal...'!F36</f>
        <v>0</v>
      </c>
      <c r="BB101" s="121">
        <f>'SO 01-05 - Venkovní kanal...'!F37</f>
        <v>0</v>
      </c>
      <c r="BC101" s="121">
        <f>'SO 01-05 - Venkovní kanal...'!F38</f>
        <v>0</v>
      </c>
      <c r="BD101" s="123">
        <f>'SO 01-05 - Venkovní kanal...'!F39</f>
        <v>0</v>
      </c>
      <c r="BE101" s="4"/>
      <c r="BT101" s="27" t="s">
        <v>87</v>
      </c>
      <c r="BV101" s="27" t="s">
        <v>79</v>
      </c>
      <c r="BW101" s="27" t="s">
        <v>107</v>
      </c>
      <c r="BX101" s="27" t="s">
        <v>91</v>
      </c>
      <c r="CL101" s="27" t="s">
        <v>1</v>
      </c>
    </row>
    <row r="102" s="4" customFormat="1" ht="23.25" customHeight="1">
      <c r="A102" s="104" t="s">
        <v>81</v>
      </c>
      <c r="B102" s="64"/>
      <c r="C102" s="10"/>
      <c r="D102" s="10"/>
      <c r="E102" s="117" t="s">
        <v>108</v>
      </c>
      <c r="F102" s="117"/>
      <c r="G102" s="117"/>
      <c r="H102" s="117"/>
      <c r="I102" s="117"/>
      <c r="J102" s="10"/>
      <c r="K102" s="117" t="s">
        <v>109</v>
      </c>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8">
        <f>'SO 01-06 - Mobiliář'!J32</f>
        <v>0</v>
      </c>
      <c r="AH102" s="10"/>
      <c r="AI102" s="10"/>
      <c r="AJ102" s="10"/>
      <c r="AK102" s="10"/>
      <c r="AL102" s="10"/>
      <c r="AM102" s="10"/>
      <c r="AN102" s="118">
        <f>SUM(AG102,AT102)</f>
        <v>0</v>
      </c>
      <c r="AO102" s="10"/>
      <c r="AP102" s="10"/>
      <c r="AQ102" s="119" t="s">
        <v>94</v>
      </c>
      <c r="AR102" s="64"/>
      <c r="AS102" s="120">
        <v>0</v>
      </c>
      <c r="AT102" s="121">
        <f>ROUND(SUM(AV102:AW102),2)</f>
        <v>0</v>
      </c>
      <c r="AU102" s="122">
        <f>'SO 01-06 - Mobiliář'!P123</f>
        <v>0</v>
      </c>
      <c r="AV102" s="121">
        <f>'SO 01-06 - Mobiliář'!J35</f>
        <v>0</v>
      </c>
      <c r="AW102" s="121">
        <f>'SO 01-06 - Mobiliář'!J36</f>
        <v>0</v>
      </c>
      <c r="AX102" s="121">
        <f>'SO 01-06 - Mobiliář'!J37</f>
        <v>0</v>
      </c>
      <c r="AY102" s="121">
        <f>'SO 01-06 - Mobiliář'!J38</f>
        <v>0</v>
      </c>
      <c r="AZ102" s="121">
        <f>'SO 01-06 - Mobiliář'!F35</f>
        <v>0</v>
      </c>
      <c r="BA102" s="121">
        <f>'SO 01-06 - Mobiliář'!F36</f>
        <v>0</v>
      </c>
      <c r="BB102" s="121">
        <f>'SO 01-06 - Mobiliář'!F37</f>
        <v>0</v>
      </c>
      <c r="BC102" s="121">
        <f>'SO 01-06 - Mobiliář'!F38</f>
        <v>0</v>
      </c>
      <c r="BD102" s="123">
        <f>'SO 01-06 - Mobiliář'!F39</f>
        <v>0</v>
      </c>
      <c r="BE102" s="4"/>
      <c r="BT102" s="27" t="s">
        <v>87</v>
      </c>
      <c r="BV102" s="27" t="s">
        <v>79</v>
      </c>
      <c r="BW102" s="27" t="s">
        <v>110</v>
      </c>
      <c r="BX102" s="27" t="s">
        <v>91</v>
      </c>
      <c r="CL102" s="27" t="s">
        <v>1</v>
      </c>
    </row>
    <row r="103" s="7" customFormat="1" ht="16.5" customHeight="1">
      <c r="A103" s="104" t="s">
        <v>81</v>
      </c>
      <c r="B103" s="105"/>
      <c r="C103" s="106"/>
      <c r="D103" s="107" t="s">
        <v>111</v>
      </c>
      <c r="E103" s="107"/>
      <c r="F103" s="107"/>
      <c r="G103" s="107"/>
      <c r="H103" s="107"/>
      <c r="I103" s="108"/>
      <c r="J103" s="107" t="s">
        <v>112</v>
      </c>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9">
        <f>'SO 02 - Rekonstrukce vole...'!J30</f>
        <v>0</v>
      </c>
      <c r="AH103" s="108"/>
      <c r="AI103" s="108"/>
      <c r="AJ103" s="108"/>
      <c r="AK103" s="108"/>
      <c r="AL103" s="108"/>
      <c r="AM103" s="108"/>
      <c r="AN103" s="109">
        <f>SUM(AG103,AT103)</f>
        <v>0</v>
      </c>
      <c r="AO103" s="108"/>
      <c r="AP103" s="108"/>
      <c r="AQ103" s="110" t="s">
        <v>90</v>
      </c>
      <c r="AR103" s="105"/>
      <c r="AS103" s="111">
        <v>0</v>
      </c>
      <c r="AT103" s="112">
        <f>ROUND(SUM(AV103:AW103),2)</f>
        <v>0</v>
      </c>
      <c r="AU103" s="113">
        <f>'SO 02 - Rekonstrukce vole...'!P124</f>
        <v>0</v>
      </c>
      <c r="AV103" s="112">
        <f>'SO 02 - Rekonstrukce vole...'!J33</f>
        <v>0</v>
      </c>
      <c r="AW103" s="112">
        <f>'SO 02 - Rekonstrukce vole...'!J34</f>
        <v>0</v>
      </c>
      <c r="AX103" s="112">
        <f>'SO 02 - Rekonstrukce vole...'!J35</f>
        <v>0</v>
      </c>
      <c r="AY103" s="112">
        <f>'SO 02 - Rekonstrukce vole...'!J36</f>
        <v>0</v>
      </c>
      <c r="AZ103" s="112">
        <f>'SO 02 - Rekonstrukce vole...'!F33</f>
        <v>0</v>
      </c>
      <c r="BA103" s="112">
        <f>'SO 02 - Rekonstrukce vole...'!F34</f>
        <v>0</v>
      </c>
      <c r="BB103" s="112">
        <f>'SO 02 - Rekonstrukce vole...'!F35</f>
        <v>0</v>
      </c>
      <c r="BC103" s="112">
        <f>'SO 02 - Rekonstrukce vole...'!F36</f>
        <v>0</v>
      </c>
      <c r="BD103" s="114">
        <f>'SO 02 - Rekonstrukce vole...'!F37</f>
        <v>0</v>
      </c>
      <c r="BE103" s="7"/>
      <c r="BT103" s="115" t="s">
        <v>85</v>
      </c>
      <c r="BV103" s="115" t="s">
        <v>79</v>
      </c>
      <c r="BW103" s="115" t="s">
        <v>113</v>
      </c>
      <c r="BX103" s="115" t="s">
        <v>4</v>
      </c>
      <c r="CL103" s="115" t="s">
        <v>1</v>
      </c>
      <c r="CM103" s="115" t="s">
        <v>87</v>
      </c>
    </row>
    <row r="104" s="7" customFormat="1" ht="16.5" customHeight="1">
      <c r="A104" s="104" t="s">
        <v>81</v>
      </c>
      <c r="B104" s="105"/>
      <c r="C104" s="106"/>
      <c r="D104" s="107" t="s">
        <v>114</v>
      </c>
      <c r="E104" s="107"/>
      <c r="F104" s="107"/>
      <c r="G104" s="107"/>
      <c r="H104" s="107"/>
      <c r="I104" s="108"/>
      <c r="J104" s="107" t="s">
        <v>115</v>
      </c>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9">
        <f>'SO 03 - Přístřešek na antuku'!J30</f>
        <v>0</v>
      </c>
      <c r="AH104" s="108"/>
      <c r="AI104" s="108"/>
      <c r="AJ104" s="108"/>
      <c r="AK104" s="108"/>
      <c r="AL104" s="108"/>
      <c r="AM104" s="108"/>
      <c r="AN104" s="109">
        <f>SUM(AG104,AT104)</f>
        <v>0</v>
      </c>
      <c r="AO104" s="108"/>
      <c r="AP104" s="108"/>
      <c r="AQ104" s="110" t="s">
        <v>90</v>
      </c>
      <c r="AR104" s="105"/>
      <c r="AS104" s="111">
        <v>0</v>
      </c>
      <c r="AT104" s="112">
        <f>ROUND(SUM(AV104:AW104),2)</f>
        <v>0</v>
      </c>
      <c r="AU104" s="113">
        <f>'SO 03 - Přístřešek na antuku'!P127</f>
        <v>0</v>
      </c>
      <c r="AV104" s="112">
        <f>'SO 03 - Přístřešek na antuku'!J33</f>
        <v>0</v>
      </c>
      <c r="AW104" s="112">
        <f>'SO 03 - Přístřešek na antuku'!J34</f>
        <v>0</v>
      </c>
      <c r="AX104" s="112">
        <f>'SO 03 - Přístřešek na antuku'!J35</f>
        <v>0</v>
      </c>
      <c r="AY104" s="112">
        <f>'SO 03 - Přístřešek na antuku'!J36</f>
        <v>0</v>
      </c>
      <c r="AZ104" s="112">
        <f>'SO 03 - Přístřešek na antuku'!F33</f>
        <v>0</v>
      </c>
      <c r="BA104" s="112">
        <f>'SO 03 - Přístřešek na antuku'!F34</f>
        <v>0</v>
      </c>
      <c r="BB104" s="112">
        <f>'SO 03 - Přístřešek na antuku'!F35</f>
        <v>0</v>
      </c>
      <c r="BC104" s="112">
        <f>'SO 03 - Přístřešek na antuku'!F36</f>
        <v>0</v>
      </c>
      <c r="BD104" s="114">
        <f>'SO 03 - Přístřešek na antuku'!F37</f>
        <v>0</v>
      </c>
      <c r="BE104" s="7"/>
      <c r="BT104" s="115" t="s">
        <v>85</v>
      </c>
      <c r="BV104" s="115" t="s">
        <v>79</v>
      </c>
      <c r="BW104" s="115" t="s">
        <v>116</v>
      </c>
      <c r="BX104" s="115" t="s">
        <v>4</v>
      </c>
      <c r="CL104" s="115" t="s">
        <v>1</v>
      </c>
      <c r="CM104" s="115" t="s">
        <v>87</v>
      </c>
    </row>
    <row r="105" s="7" customFormat="1" ht="16.5" customHeight="1">
      <c r="A105" s="104" t="s">
        <v>81</v>
      </c>
      <c r="B105" s="105"/>
      <c r="C105" s="106"/>
      <c r="D105" s="107" t="s">
        <v>117</v>
      </c>
      <c r="E105" s="107"/>
      <c r="F105" s="107"/>
      <c r="G105" s="107"/>
      <c r="H105" s="107"/>
      <c r="I105" s="108"/>
      <c r="J105" s="107" t="s">
        <v>118</v>
      </c>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9">
        <f>'SO 04 - Zábradlí hlavního...'!J30</f>
        <v>0</v>
      </c>
      <c r="AH105" s="108"/>
      <c r="AI105" s="108"/>
      <c r="AJ105" s="108"/>
      <c r="AK105" s="108"/>
      <c r="AL105" s="108"/>
      <c r="AM105" s="108"/>
      <c r="AN105" s="109">
        <f>SUM(AG105,AT105)</f>
        <v>0</v>
      </c>
      <c r="AO105" s="108"/>
      <c r="AP105" s="108"/>
      <c r="AQ105" s="110" t="s">
        <v>90</v>
      </c>
      <c r="AR105" s="105"/>
      <c r="AS105" s="111">
        <v>0</v>
      </c>
      <c r="AT105" s="112">
        <f>ROUND(SUM(AV105:AW105),2)</f>
        <v>0</v>
      </c>
      <c r="AU105" s="113">
        <f>'SO 04 - Zábradlí hlavního...'!P125</f>
        <v>0</v>
      </c>
      <c r="AV105" s="112">
        <f>'SO 04 - Zábradlí hlavního...'!J33</f>
        <v>0</v>
      </c>
      <c r="AW105" s="112">
        <f>'SO 04 - Zábradlí hlavního...'!J34</f>
        <v>0</v>
      </c>
      <c r="AX105" s="112">
        <f>'SO 04 - Zábradlí hlavního...'!J35</f>
        <v>0</v>
      </c>
      <c r="AY105" s="112">
        <f>'SO 04 - Zábradlí hlavního...'!J36</f>
        <v>0</v>
      </c>
      <c r="AZ105" s="112">
        <f>'SO 04 - Zábradlí hlavního...'!F33</f>
        <v>0</v>
      </c>
      <c r="BA105" s="112">
        <f>'SO 04 - Zábradlí hlavního...'!F34</f>
        <v>0</v>
      </c>
      <c r="BB105" s="112">
        <f>'SO 04 - Zábradlí hlavního...'!F35</f>
        <v>0</v>
      </c>
      <c r="BC105" s="112">
        <f>'SO 04 - Zábradlí hlavního...'!F36</f>
        <v>0</v>
      </c>
      <c r="BD105" s="114">
        <f>'SO 04 - Zábradlí hlavního...'!F37</f>
        <v>0</v>
      </c>
      <c r="BE105" s="7"/>
      <c r="BT105" s="115" t="s">
        <v>85</v>
      </c>
      <c r="BV105" s="115" t="s">
        <v>79</v>
      </c>
      <c r="BW105" s="115" t="s">
        <v>119</v>
      </c>
      <c r="BX105" s="115" t="s">
        <v>4</v>
      </c>
      <c r="CL105" s="115" t="s">
        <v>1</v>
      </c>
      <c r="CM105" s="115" t="s">
        <v>87</v>
      </c>
    </row>
    <row r="106" s="7" customFormat="1" ht="16.5" customHeight="1">
      <c r="A106" s="104" t="s">
        <v>81</v>
      </c>
      <c r="B106" s="105"/>
      <c r="C106" s="106"/>
      <c r="D106" s="107" t="s">
        <v>120</v>
      </c>
      <c r="E106" s="107"/>
      <c r="F106" s="107"/>
      <c r="G106" s="107"/>
      <c r="H106" s="107"/>
      <c r="I106" s="108"/>
      <c r="J106" s="107" t="s">
        <v>121</v>
      </c>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9">
        <f>'SO 05 - Zábradlí tréninko...'!J30</f>
        <v>0</v>
      </c>
      <c r="AH106" s="108"/>
      <c r="AI106" s="108"/>
      <c r="AJ106" s="108"/>
      <c r="AK106" s="108"/>
      <c r="AL106" s="108"/>
      <c r="AM106" s="108"/>
      <c r="AN106" s="109">
        <f>SUM(AG106,AT106)</f>
        <v>0</v>
      </c>
      <c r="AO106" s="108"/>
      <c r="AP106" s="108"/>
      <c r="AQ106" s="110" t="s">
        <v>90</v>
      </c>
      <c r="AR106" s="105"/>
      <c r="AS106" s="111">
        <v>0</v>
      </c>
      <c r="AT106" s="112">
        <f>ROUND(SUM(AV106:AW106),2)</f>
        <v>0</v>
      </c>
      <c r="AU106" s="113">
        <f>'SO 05 - Zábradlí tréninko...'!P124</f>
        <v>0</v>
      </c>
      <c r="AV106" s="112">
        <f>'SO 05 - Zábradlí tréninko...'!J33</f>
        <v>0</v>
      </c>
      <c r="AW106" s="112">
        <f>'SO 05 - Zábradlí tréninko...'!J34</f>
        <v>0</v>
      </c>
      <c r="AX106" s="112">
        <f>'SO 05 - Zábradlí tréninko...'!J35</f>
        <v>0</v>
      </c>
      <c r="AY106" s="112">
        <f>'SO 05 - Zábradlí tréninko...'!J36</f>
        <v>0</v>
      </c>
      <c r="AZ106" s="112">
        <f>'SO 05 - Zábradlí tréninko...'!F33</f>
        <v>0</v>
      </c>
      <c r="BA106" s="112">
        <f>'SO 05 - Zábradlí tréninko...'!F34</f>
        <v>0</v>
      </c>
      <c r="BB106" s="112">
        <f>'SO 05 - Zábradlí tréninko...'!F35</f>
        <v>0</v>
      </c>
      <c r="BC106" s="112">
        <f>'SO 05 - Zábradlí tréninko...'!F36</f>
        <v>0</v>
      </c>
      <c r="BD106" s="114">
        <f>'SO 05 - Zábradlí tréninko...'!F37</f>
        <v>0</v>
      </c>
      <c r="BE106" s="7"/>
      <c r="BT106" s="115" t="s">
        <v>85</v>
      </c>
      <c r="BV106" s="115" t="s">
        <v>79</v>
      </c>
      <c r="BW106" s="115" t="s">
        <v>122</v>
      </c>
      <c r="BX106" s="115" t="s">
        <v>4</v>
      </c>
      <c r="CL106" s="115" t="s">
        <v>1</v>
      </c>
      <c r="CM106" s="115" t="s">
        <v>87</v>
      </c>
    </row>
    <row r="107" s="7" customFormat="1" ht="16.5" customHeight="1">
      <c r="A107" s="104" t="s">
        <v>81</v>
      </c>
      <c r="B107" s="105"/>
      <c r="C107" s="106"/>
      <c r="D107" s="107" t="s">
        <v>123</v>
      </c>
      <c r="E107" s="107"/>
      <c r="F107" s="107"/>
      <c r="G107" s="107"/>
      <c r="H107" s="107"/>
      <c r="I107" s="108"/>
      <c r="J107" s="107" t="s">
        <v>124</v>
      </c>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9">
        <f>'SO 06 - Závlaha tréninkov...'!J30</f>
        <v>0</v>
      </c>
      <c r="AH107" s="108"/>
      <c r="AI107" s="108"/>
      <c r="AJ107" s="108"/>
      <c r="AK107" s="108"/>
      <c r="AL107" s="108"/>
      <c r="AM107" s="108"/>
      <c r="AN107" s="109">
        <f>SUM(AG107,AT107)</f>
        <v>0</v>
      </c>
      <c r="AO107" s="108"/>
      <c r="AP107" s="108"/>
      <c r="AQ107" s="110" t="s">
        <v>90</v>
      </c>
      <c r="AR107" s="105"/>
      <c r="AS107" s="111">
        <v>0</v>
      </c>
      <c r="AT107" s="112">
        <f>ROUND(SUM(AV107:AW107),2)</f>
        <v>0</v>
      </c>
      <c r="AU107" s="113">
        <f>'SO 06 - Závlaha tréninkov...'!P126</f>
        <v>0</v>
      </c>
      <c r="AV107" s="112">
        <f>'SO 06 - Závlaha tréninkov...'!J33</f>
        <v>0</v>
      </c>
      <c r="AW107" s="112">
        <f>'SO 06 - Závlaha tréninkov...'!J34</f>
        <v>0</v>
      </c>
      <c r="AX107" s="112">
        <f>'SO 06 - Závlaha tréninkov...'!J35</f>
        <v>0</v>
      </c>
      <c r="AY107" s="112">
        <f>'SO 06 - Závlaha tréninkov...'!J36</f>
        <v>0</v>
      </c>
      <c r="AZ107" s="112">
        <f>'SO 06 - Závlaha tréninkov...'!F33</f>
        <v>0</v>
      </c>
      <c r="BA107" s="112">
        <f>'SO 06 - Závlaha tréninkov...'!F34</f>
        <v>0</v>
      </c>
      <c r="BB107" s="112">
        <f>'SO 06 - Závlaha tréninkov...'!F35</f>
        <v>0</v>
      </c>
      <c r="BC107" s="112">
        <f>'SO 06 - Závlaha tréninkov...'!F36</f>
        <v>0</v>
      </c>
      <c r="BD107" s="114">
        <f>'SO 06 - Závlaha tréninkov...'!F37</f>
        <v>0</v>
      </c>
      <c r="BE107" s="7"/>
      <c r="BT107" s="115" t="s">
        <v>85</v>
      </c>
      <c r="BV107" s="115" t="s">
        <v>79</v>
      </c>
      <c r="BW107" s="115" t="s">
        <v>125</v>
      </c>
      <c r="BX107" s="115" t="s">
        <v>4</v>
      </c>
      <c r="CL107" s="115" t="s">
        <v>1</v>
      </c>
      <c r="CM107" s="115" t="s">
        <v>87</v>
      </c>
    </row>
    <row r="108" s="7" customFormat="1" ht="16.5" customHeight="1">
      <c r="A108" s="104" t="s">
        <v>81</v>
      </c>
      <c r="B108" s="105"/>
      <c r="C108" s="106"/>
      <c r="D108" s="107" t="s">
        <v>126</v>
      </c>
      <c r="E108" s="107"/>
      <c r="F108" s="107"/>
      <c r="G108" s="107"/>
      <c r="H108" s="107"/>
      <c r="I108" s="108"/>
      <c r="J108" s="107" t="s">
        <v>127</v>
      </c>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9">
        <f>'SO 07 - Automatická závla...'!J30</f>
        <v>0</v>
      </c>
      <c r="AH108" s="108"/>
      <c r="AI108" s="108"/>
      <c r="AJ108" s="108"/>
      <c r="AK108" s="108"/>
      <c r="AL108" s="108"/>
      <c r="AM108" s="108"/>
      <c r="AN108" s="109">
        <f>SUM(AG108,AT108)</f>
        <v>0</v>
      </c>
      <c r="AO108" s="108"/>
      <c r="AP108" s="108"/>
      <c r="AQ108" s="110" t="s">
        <v>90</v>
      </c>
      <c r="AR108" s="105"/>
      <c r="AS108" s="111">
        <v>0</v>
      </c>
      <c r="AT108" s="112">
        <f>ROUND(SUM(AV108:AW108),2)</f>
        <v>0</v>
      </c>
      <c r="AU108" s="113">
        <f>'SO 07 - Automatická závla...'!P121</f>
        <v>0</v>
      </c>
      <c r="AV108" s="112">
        <f>'SO 07 - Automatická závla...'!J33</f>
        <v>0</v>
      </c>
      <c r="AW108" s="112">
        <f>'SO 07 - Automatická závla...'!J34</f>
        <v>0</v>
      </c>
      <c r="AX108" s="112">
        <f>'SO 07 - Automatická závla...'!J35</f>
        <v>0</v>
      </c>
      <c r="AY108" s="112">
        <f>'SO 07 - Automatická závla...'!J36</f>
        <v>0</v>
      </c>
      <c r="AZ108" s="112">
        <f>'SO 07 - Automatická závla...'!F33</f>
        <v>0</v>
      </c>
      <c r="BA108" s="112">
        <f>'SO 07 - Automatická závla...'!F34</f>
        <v>0</v>
      </c>
      <c r="BB108" s="112">
        <f>'SO 07 - Automatická závla...'!F35</f>
        <v>0</v>
      </c>
      <c r="BC108" s="112">
        <f>'SO 07 - Automatická závla...'!F36</f>
        <v>0</v>
      </c>
      <c r="BD108" s="114">
        <f>'SO 07 - Automatická závla...'!F37</f>
        <v>0</v>
      </c>
      <c r="BE108" s="7"/>
      <c r="BT108" s="115" t="s">
        <v>85</v>
      </c>
      <c r="BV108" s="115" t="s">
        <v>79</v>
      </c>
      <c r="BW108" s="115" t="s">
        <v>128</v>
      </c>
      <c r="BX108" s="115" t="s">
        <v>4</v>
      </c>
      <c r="CL108" s="115" t="s">
        <v>1</v>
      </c>
      <c r="CM108" s="115" t="s">
        <v>87</v>
      </c>
    </row>
    <row r="109" s="7" customFormat="1" ht="16.5" customHeight="1">
      <c r="A109" s="104" t="s">
        <v>81</v>
      </c>
      <c r="B109" s="105"/>
      <c r="C109" s="106"/>
      <c r="D109" s="107" t="s">
        <v>129</v>
      </c>
      <c r="E109" s="107"/>
      <c r="F109" s="107"/>
      <c r="G109" s="107"/>
      <c r="H109" s="107"/>
      <c r="I109" s="108"/>
      <c r="J109" s="107" t="s">
        <v>130</v>
      </c>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9">
        <f>'SO 08 - Přeložení schodiš...'!J30</f>
        <v>0</v>
      </c>
      <c r="AH109" s="108"/>
      <c r="AI109" s="108"/>
      <c r="AJ109" s="108"/>
      <c r="AK109" s="108"/>
      <c r="AL109" s="108"/>
      <c r="AM109" s="108"/>
      <c r="AN109" s="109">
        <f>SUM(AG109,AT109)</f>
        <v>0</v>
      </c>
      <c r="AO109" s="108"/>
      <c r="AP109" s="108"/>
      <c r="AQ109" s="110" t="s">
        <v>90</v>
      </c>
      <c r="AR109" s="105"/>
      <c r="AS109" s="111">
        <v>0</v>
      </c>
      <c r="AT109" s="112">
        <f>ROUND(SUM(AV109:AW109),2)</f>
        <v>0</v>
      </c>
      <c r="AU109" s="113">
        <f>'SO 08 - Přeložení schodiš...'!P124</f>
        <v>0</v>
      </c>
      <c r="AV109" s="112">
        <f>'SO 08 - Přeložení schodiš...'!J33</f>
        <v>0</v>
      </c>
      <c r="AW109" s="112">
        <f>'SO 08 - Přeložení schodiš...'!J34</f>
        <v>0</v>
      </c>
      <c r="AX109" s="112">
        <f>'SO 08 - Přeložení schodiš...'!J35</f>
        <v>0</v>
      </c>
      <c r="AY109" s="112">
        <f>'SO 08 - Přeložení schodiš...'!J36</f>
        <v>0</v>
      </c>
      <c r="AZ109" s="112">
        <f>'SO 08 - Přeložení schodiš...'!F33</f>
        <v>0</v>
      </c>
      <c r="BA109" s="112">
        <f>'SO 08 - Přeložení schodiš...'!F34</f>
        <v>0</v>
      </c>
      <c r="BB109" s="112">
        <f>'SO 08 - Přeložení schodiš...'!F35</f>
        <v>0</v>
      </c>
      <c r="BC109" s="112">
        <f>'SO 08 - Přeložení schodiš...'!F36</f>
        <v>0</v>
      </c>
      <c r="BD109" s="114">
        <f>'SO 08 - Přeložení schodiš...'!F37</f>
        <v>0</v>
      </c>
      <c r="BE109" s="7"/>
      <c r="BT109" s="115" t="s">
        <v>85</v>
      </c>
      <c r="BV109" s="115" t="s">
        <v>79</v>
      </c>
      <c r="BW109" s="115" t="s">
        <v>131</v>
      </c>
      <c r="BX109" s="115" t="s">
        <v>4</v>
      </c>
      <c r="CL109" s="115" t="s">
        <v>1</v>
      </c>
      <c r="CM109" s="115" t="s">
        <v>87</v>
      </c>
    </row>
    <row r="110" s="7" customFormat="1" ht="24.75" customHeight="1">
      <c r="A110" s="104" t="s">
        <v>81</v>
      </c>
      <c r="B110" s="105"/>
      <c r="C110" s="106"/>
      <c r="D110" s="107" t="s">
        <v>132</v>
      </c>
      <c r="E110" s="107"/>
      <c r="F110" s="107"/>
      <c r="G110" s="107"/>
      <c r="H110" s="107"/>
      <c r="I110" s="108"/>
      <c r="J110" s="107" t="s">
        <v>133</v>
      </c>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9">
        <f>'SO 09 - Rozšíření zámkové...'!J30</f>
        <v>0</v>
      </c>
      <c r="AH110" s="108"/>
      <c r="AI110" s="108"/>
      <c r="AJ110" s="108"/>
      <c r="AK110" s="108"/>
      <c r="AL110" s="108"/>
      <c r="AM110" s="108"/>
      <c r="AN110" s="109">
        <f>SUM(AG110,AT110)</f>
        <v>0</v>
      </c>
      <c r="AO110" s="108"/>
      <c r="AP110" s="108"/>
      <c r="AQ110" s="110" t="s">
        <v>90</v>
      </c>
      <c r="AR110" s="105"/>
      <c r="AS110" s="111">
        <v>0</v>
      </c>
      <c r="AT110" s="112">
        <f>ROUND(SUM(AV110:AW110),2)</f>
        <v>0</v>
      </c>
      <c r="AU110" s="113">
        <f>'SO 09 - Rozšíření zámkové...'!P121</f>
        <v>0</v>
      </c>
      <c r="AV110" s="112">
        <f>'SO 09 - Rozšíření zámkové...'!J33</f>
        <v>0</v>
      </c>
      <c r="AW110" s="112">
        <f>'SO 09 - Rozšíření zámkové...'!J34</f>
        <v>0</v>
      </c>
      <c r="AX110" s="112">
        <f>'SO 09 - Rozšíření zámkové...'!J35</f>
        <v>0</v>
      </c>
      <c r="AY110" s="112">
        <f>'SO 09 - Rozšíření zámkové...'!J36</f>
        <v>0</v>
      </c>
      <c r="AZ110" s="112">
        <f>'SO 09 - Rozšíření zámkové...'!F33</f>
        <v>0</v>
      </c>
      <c r="BA110" s="112">
        <f>'SO 09 - Rozšíření zámkové...'!F34</f>
        <v>0</v>
      </c>
      <c r="BB110" s="112">
        <f>'SO 09 - Rozšíření zámkové...'!F35</f>
        <v>0</v>
      </c>
      <c r="BC110" s="112">
        <f>'SO 09 - Rozšíření zámkové...'!F36</f>
        <v>0</v>
      </c>
      <c r="BD110" s="114">
        <f>'SO 09 - Rozšíření zámkové...'!F37</f>
        <v>0</v>
      </c>
      <c r="BE110" s="7"/>
      <c r="BT110" s="115" t="s">
        <v>85</v>
      </c>
      <c r="BV110" s="115" t="s">
        <v>79</v>
      </c>
      <c r="BW110" s="115" t="s">
        <v>134</v>
      </c>
      <c r="BX110" s="115" t="s">
        <v>4</v>
      </c>
      <c r="CL110" s="115" t="s">
        <v>1</v>
      </c>
      <c r="CM110" s="115" t="s">
        <v>87</v>
      </c>
    </row>
    <row r="111" s="7" customFormat="1" ht="24.75" customHeight="1">
      <c r="A111" s="104" t="s">
        <v>81</v>
      </c>
      <c r="B111" s="105"/>
      <c r="C111" s="106"/>
      <c r="D111" s="107" t="s">
        <v>135</v>
      </c>
      <c r="E111" s="107"/>
      <c r="F111" s="107"/>
      <c r="G111" s="107"/>
      <c r="H111" s="107"/>
      <c r="I111" s="108"/>
      <c r="J111" s="107" t="s">
        <v>136</v>
      </c>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9">
        <f>'SO 10 - Markýza nad vchod...'!J30</f>
        <v>0</v>
      </c>
      <c r="AH111" s="108"/>
      <c r="AI111" s="108"/>
      <c r="AJ111" s="108"/>
      <c r="AK111" s="108"/>
      <c r="AL111" s="108"/>
      <c r="AM111" s="108"/>
      <c r="AN111" s="109">
        <f>SUM(AG111,AT111)</f>
        <v>0</v>
      </c>
      <c r="AO111" s="108"/>
      <c r="AP111" s="108"/>
      <c r="AQ111" s="110" t="s">
        <v>90</v>
      </c>
      <c r="AR111" s="105"/>
      <c r="AS111" s="111">
        <v>0</v>
      </c>
      <c r="AT111" s="112">
        <f>ROUND(SUM(AV111:AW111),2)</f>
        <v>0</v>
      </c>
      <c r="AU111" s="113">
        <f>'SO 10 - Markýza nad vchod...'!P118</f>
        <v>0</v>
      </c>
      <c r="AV111" s="112">
        <f>'SO 10 - Markýza nad vchod...'!J33</f>
        <v>0</v>
      </c>
      <c r="AW111" s="112">
        <f>'SO 10 - Markýza nad vchod...'!J34</f>
        <v>0</v>
      </c>
      <c r="AX111" s="112">
        <f>'SO 10 - Markýza nad vchod...'!J35</f>
        <v>0</v>
      </c>
      <c r="AY111" s="112">
        <f>'SO 10 - Markýza nad vchod...'!J36</f>
        <v>0</v>
      </c>
      <c r="AZ111" s="112">
        <f>'SO 10 - Markýza nad vchod...'!F33</f>
        <v>0</v>
      </c>
      <c r="BA111" s="112">
        <f>'SO 10 - Markýza nad vchod...'!F34</f>
        <v>0</v>
      </c>
      <c r="BB111" s="112">
        <f>'SO 10 - Markýza nad vchod...'!F35</f>
        <v>0</v>
      </c>
      <c r="BC111" s="112">
        <f>'SO 10 - Markýza nad vchod...'!F36</f>
        <v>0</v>
      </c>
      <c r="BD111" s="114">
        <f>'SO 10 - Markýza nad vchod...'!F37</f>
        <v>0</v>
      </c>
      <c r="BE111" s="7"/>
      <c r="BT111" s="115" t="s">
        <v>85</v>
      </c>
      <c r="BV111" s="115" t="s">
        <v>79</v>
      </c>
      <c r="BW111" s="115" t="s">
        <v>137</v>
      </c>
      <c r="BX111" s="115" t="s">
        <v>4</v>
      </c>
      <c r="CL111" s="115" t="s">
        <v>1</v>
      </c>
      <c r="CM111" s="115" t="s">
        <v>87</v>
      </c>
    </row>
    <row r="112" s="7" customFormat="1" ht="16.5" customHeight="1">
      <c r="A112" s="104" t="s">
        <v>81</v>
      </c>
      <c r="B112" s="105"/>
      <c r="C112" s="106"/>
      <c r="D112" s="107" t="s">
        <v>138</v>
      </c>
      <c r="E112" s="107"/>
      <c r="F112" s="107"/>
      <c r="G112" s="107"/>
      <c r="H112" s="107"/>
      <c r="I112" s="108"/>
      <c r="J112" s="107" t="s">
        <v>139</v>
      </c>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9">
        <f>'SO 11 - Výměna pletiva u ...'!J30</f>
        <v>0</v>
      </c>
      <c r="AH112" s="108"/>
      <c r="AI112" s="108"/>
      <c r="AJ112" s="108"/>
      <c r="AK112" s="108"/>
      <c r="AL112" s="108"/>
      <c r="AM112" s="108"/>
      <c r="AN112" s="109">
        <f>SUM(AG112,AT112)</f>
        <v>0</v>
      </c>
      <c r="AO112" s="108"/>
      <c r="AP112" s="108"/>
      <c r="AQ112" s="110" t="s">
        <v>90</v>
      </c>
      <c r="AR112" s="105"/>
      <c r="AS112" s="111">
        <v>0</v>
      </c>
      <c r="AT112" s="112">
        <f>ROUND(SUM(AV112:AW112),2)</f>
        <v>0</v>
      </c>
      <c r="AU112" s="113">
        <f>'SO 11 - Výměna pletiva u ...'!P121</f>
        <v>0</v>
      </c>
      <c r="AV112" s="112">
        <f>'SO 11 - Výměna pletiva u ...'!J33</f>
        <v>0</v>
      </c>
      <c r="AW112" s="112">
        <f>'SO 11 - Výměna pletiva u ...'!J34</f>
        <v>0</v>
      </c>
      <c r="AX112" s="112">
        <f>'SO 11 - Výměna pletiva u ...'!J35</f>
        <v>0</v>
      </c>
      <c r="AY112" s="112">
        <f>'SO 11 - Výměna pletiva u ...'!J36</f>
        <v>0</v>
      </c>
      <c r="AZ112" s="112">
        <f>'SO 11 - Výměna pletiva u ...'!F33</f>
        <v>0</v>
      </c>
      <c r="BA112" s="112">
        <f>'SO 11 - Výměna pletiva u ...'!F34</f>
        <v>0</v>
      </c>
      <c r="BB112" s="112">
        <f>'SO 11 - Výměna pletiva u ...'!F35</f>
        <v>0</v>
      </c>
      <c r="BC112" s="112">
        <f>'SO 11 - Výměna pletiva u ...'!F36</f>
        <v>0</v>
      </c>
      <c r="BD112" s="114">
        <f>'SO 11 - Výměna pletiva u ...'!F37</f>
        <v>0</v>
      </c>
      <c r="BE112" s="7"/>
      <c r="BT112" s="115" t="s">
        <v>85</v>
      </c>
      <c r="BV112" s="115" t="s">
        <v>79</v>
      </c>
      <c r="BW112" s="115" t="s">
        <v>140</v>
      </c>
      <c r="BX112" s="115" t="s">
        <v>4</v>
      </c>
      <c r="CL112" s="115" t="s">
        <v>1</v>
      </c>
      <c r="CM112" s="115" t="s">
        <v>87</v>
      </c>
    </row>
    <row r="113" s="7" customFormat="1" ht="16.5" customHeight="1">
      <c r="A113" s="104" t="s">
        <v>81</v>
      </c>
      <c r="B113" s="105"/>
      <c r="C113" s="106"/>
      <c r="D113" s="107" t="s">
        <v>141</v>
      </c>
      <c r="E113" s="107"/>
      <c r="F113" s="107"/>
      <c r="G113" s="107"/>
      <c r="H113" s="107"/>
      <c r="I113" s="108"/>
      <c r="J113" s="107" t="s">
        <v>142</v>
      </c>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9">
        <f>'SO 12 - Automatická závla...'!J30</f>
        <v>0</v>
      </c>
      <c r="AH113" s="108"/>
      <c r="AI113" s="108"/>
      <c r="AJ113" s="108"/>
      <c r="AK113" s="108"/>
      <c r="AL113" s="108"/>
      <c r="AM113" s="108"/>
      <c r="AN113" s="109">
        <f>SUM(AG113,AT113)</f>
        <v>0</v>
      </c>
      <c r="AO113" s="108"/>
      <c r="AP113" s="108"/>
      <c r="AQ113" s="110" t="s">
        <v>90</v>
      </c>
      <c r="AR113" s="105"/>
      <c r="AS113" s="111">
        <v>0</v>
      </c>
      <c r="AT113" s="112">
        <f>ROUND(SUM(AV113:AW113),2)</f>
        <v>0</v>
      </c>
      <c r="AU113" s="113">
        <f>'SO 12 - Automatická závla...'!P121</f>
        <v>0</v>
      </c>
      <c r="AV113" s="112">
        <f>'SO 12 - Automatická závla...'!J33</f>
        <v>0</v>
      </c>
      <c r="AW113" s="112">
        <f>'SO 12 - Automatická závla...'!J34</f>
        <v>0</v>
      </c>
      <c r="AX113" s="112">
        <f>'SO 12 - Automatická závla...'!J35</f>
        <v>0</v>
      </c>
      <c r="AY113" s="112">
        <f>'SO 12 - Automatická závla...'!J36</f>
        <v>0</v>
      </c>
      <c r="AZ113" s="112">
        <f>'SO 12 - Automatická závla...'!F33</f>
        <v>0</v>
      </c>
      <c r="BA113" s="112">
        <f>'SO 12 - Automatická závla...'!F34</f>
        <v>0</v>
      </c>
      <c r="BB113" s="112">
        <f>'SO 12 - Automatická závla...'!F35</f>
        <v>0</v>
      </c>
      <c r="BC113" s="112">
        <f>'SO 12 - Automatická závla...'!F36</f>
        <v>0</v>
      </c>
      <c r="BD113" s="114">
        <f>'SO 12 - Automatická závla...'!F37</f>
        <v>0</v>
      </c>
      <c r="BE113" s="7"/>
      <c r="BT113" s="115" t="s">
        <v>85</v>
      </c>
      <c r="BV113" s="115" t="s">
        <v>79</v>
      </c>
      <c r="BW113" s="115" t="s">
        <v>143</v>
      </c>
      <c r="BX113" s="115" t="s">
        <v>4</v>
      </c>
      <c r="CL113" s="115" t="s">
        <v>1</v>
      </c>
      <c r="CM113" s="115" t="s">
        <v>87</v>
      </c>
    </row>
    <row r="114" s="7" customFormat="1" ht="24.75" customHeight="1">
      <c r="A114" s="104" t="s">
        <v>81</v>
      </c>
      <c r="B114" s="105"/>
      <c r="C114" s="106"/>
      <c r="D114" s="107" t="s">
        <v>144</v>
      </c>
      <c r="E114" s="107"/>
      <c r="F114" s="107"/>
      <c r="G114" s="107"/>
      <c r="H114" s="107"/>
      <c r="I114" s="108"/>
      <c r="J114" s="107" t="s">
        <v>145</v>
      </c>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9">
        <f>'SO 13 - Rozšíření zámkové...'!J30</f>
        <v>0</v>
      </c>
      <c r="AH114" s="108"/>
      <c r="AI114" s="108"/>
      <c r="AJ114" s="108"/>
      <c r="AK114" s="108"/>
      <c r="AL114" s="108"/>
      <c r="AM114" s="108"/>
      <c r="AN114" s="109">
        <f>SUM(AG114,AT114)</f>
        <v>0</v>
      </c>
      <c r="AO114" s="108"/>
      <c r="AP114" s="108"/>
      <c r="AQ114" s="110" t="s">
        <v>90</v>
      </c>
      <c r="AR114" s="105"/>
      <c r="AS114" s="111">
        <v>0</v>
      </c>
      <c r="AT114" s="112">
        <f>ROUND(SUM(AV114:AW114),2)</f>
        <v>0</v>
      </c>
      <c r="AU114" s="113">
        <f>'SO 13 - Rozšíření zámkové...'!P121</f>
        <v>0</v>
      </c>
      <c r="AV114" s="112">
        <f>'SO 13 - Rozšíření zámkové...'!J33</f>
        <v>0</v>
      </c>
      <c r="AW114" s="112">
        <f>'SO 13 - Rozšíření zámkové...'!J34</f>
        <v>0</v>
      </c>
      <c r="AX114" s="112">
        <f>'SO 13 - Rozšíření zámkové...'!J35</f>
        <v>0</v>
      </c>
      <c r="AY114" s="112">
        <f>'SO 13 - Rozšíření zámkové...'!J36</f>
        <v>0</v>
      </c>
      <c r="AZ114" s="112">
        <f>'SO 13 - Rozšíření zámkové...'!F33</f>
        <v>0</v>
      </c>
      <c r="BA114" s="112">
        <f>'SO 13 - Rozšíření zámkové...'!F34</f>
        <v>0</v>
      </c>
      <c r="BB114" s="112">
        <f>'SO 13 - Rozšíření zámkové...'!F35</f>
        <v>0</v>
      </c>
      <c r="BC114" s="112">
        <f>'SO 13 - Rozšíření zámkové...'!F36</f>
        <v>0</v>
      </c>
      <c r="BD114" s="114">
        <f>'SO 13 - Rozšíření zámkové...'!F37</f>
        <v>0</v>
      </c>
      <c r="BE114" s="7"/>
      <c r="BT114" s="115" t="s">
        <v>85</v>
      </c>
      <c r="BV114" s="115" t="s">
        <v>79</v>
      </c>
      <c r="BW114" s="115" t="s">
        <v>146</v>
      </c>
      <c r="BX114" s="115" t="s">
        <v>4</v>
      </c>
      <c r="CL114" s="115" t="s">
        <v>1</v>
      </c>
      <c r="CM114" s="115" t="s">
        <v>87</v>
      </c>
    </row>
    <row r="115" s="7" customFormat="1" ht="16.5" customHeight="1">
      <c r="A115" s="104" t="s">
        <v>81</v>
      </c>
      <c r="B115" s="105"/>
      <c r="C115" s="106"/>
      <c r="D115" s="107" t="s">
        <v>147</v>
      </c>
      <c r="E115" s="107"/>
      <c r="F115" s="107"/>
      <c r="G115" s="107"/>
      <c r="H115" s="107"/>
      <c r="I115" s="108"/>
      <c r="J115" s="107" t="s">
        <v>148</v>
      </c>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9">
        <f>'SO 14 - Přístřešek beachv...'!J30</f>
        <v>0</v>
      </c>
      <c r="AH115" s="108"/>
      <c r="AI115" s="108"/>
      <c r="AJ115" s="108"/>
      <c r="AK115" s="108"/>
      <c r="AL115" s="108"/>
      <c r="AM115" s="108"/>
      <c r="AN115" s="109">
        <f>SUM(AG115,AT115)</f>
        <v>0</v>
      </c>
      <c r="AO115" s="108"/>
      <c r="AP115" s="108"/>
      <c r="AQ115" s="110" t="s">
        <v>90</v>
      </c>
      <c r="AR115" s="105"/>
      <c r="AS115" s="124">
        <v>0</v>
      </c>
      <c r="AT115" s="125">
        <f>ROUND(SUM(AV115:AW115),2)</f>
        <v>0</v>
      </c>
      <c r="AU115" s="126">
        <f>'SO 14 - Přístřešek beachv...'!P128</f>
        <v>0</v>
      </c>
      <c r="AV115" s="125">
        <f>'SO 14 - Přístřešek beachv...'!J33</f>
        <v>0</v>
      </c>
      <c r="AW115" s="125">
        <f>'SO 14 - Přístřešek beachv...'!J34</f>
        <v>0</v>
      </c>
      <c r="AX115" s="125">
        <f>'SO 14 - Přístřešek beachv...'!J35</f>
        <v>0</v>
      </c>
      <c r="AY115" s="125">
        <f>'SO 14 - Přístřešek beachv...'!J36</f>
        <v>0</v>
      </c>
      <c r="AZ115" s="125">
        <f>'SO 14 - Přístřešek beachv...'!F33</f>
        <v>0</v>
      </c>
      <c r="BA115" s="125">
        <f>'SO 14 - Přístřešek beachv...'!F34</f>
        <v>0</v>
      </c>
      <c r="BB115" s="125">
        <f>'SO 14 - Přístřešek beachv...'!F35</f>
        <v>0</v>
      </c>
      <c r="BC115" s="125">
        <f>'SO 14 - Přístřešek beachv...'!F36</f>
        <v>0</v>
      </c>
      <c r="BD115" s="127">
        <f>'SO 14 - Přístřešek beachv...'!F37</f>
        <v>0</v>
      </c>
      <c r="BE115" s="7"/>
      <c r="BT115" s="115" t="s">
        <v>85</v>
      </c>
      <c r="BV115" s="115" t="s">
        <v>79</v>
      </c>
      <c r="BW115" s="115" t="s">
        <v>149</v>
      </c>
      <c r="BX115" s="115" t="s">
        <v>4</v>
      </c>
      <c r="CL115" s="115" t="s">
        <v>1</v>
      </c>
      <c r="CM115" s="115" t="s">
        <v>87</v>
      </c>
    </row>
    <row r="116" s="2" customFormat="1" ht="30" customHeight="1">
      <c r="A116" s="38"/>
      <c r="B116" s="39"/>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9"/>
      <c r="AS116" s="38"/>
      <c r="AT116" s="38"/>
      <c r="AU116" s="38"/>
      <c r="AV116" s="38"/>
      <c r="AW116" s="38"/>
      <c r="AX116" s="38"/>
      <c r="AY116" s="38"/>
      <c r="AZ116" s="38"/>
      <c r="BA116" s="38"/>
      <c r="BB116" s="38"/>
      <c r="BC116" s="38"/>
      <c r="BD116" s="38"/>
      <c r="BE116" s="38"/>
    </row>
    <row r="117" s="2" customFormat="1" ht="6.96" customHeight="1">
      <c r="A117" s="38"/>
      <c r="B117" s="60"/>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39"/>
      <c r="AS117" s="38"/>
      <c r="AT117" s="38"/>
      <c r="AU117" s="38"/>
      <c r="AV117" s="38"/>
      <c r="AW117" s="38"/>
      <c r="AX117" s="38"/>
      <c r="AY117" s="38"/>
      <c r="AZ117" s="38"/>
      <c r="BA117" s="38"/>
      <c r="BB117" s="38"/>
      <c r="BC117" s="38"/>
      <c r="BD117" s="38"/>
      <c r="BE117" s="38"/>
    </row>
  </sheetData>
  <mergeCells count="122">
    <mergeCell ref="C92:G92"/>
    <mergeCell ref="D104:H104"/>
    <mergeCell ref="D103:H103"/>
    <mergeCell ref="D96:H96"/>
    <mergeCell ref="D95:H95"/>
    <mergeCell ref="E100:I100"/>
    <mergeCell ref="E97:I97"/>
    <mergeCell ref="E102:I102"/>
    <mergeCell ref="E101:I101"/>
    <mergeCell ref="E98:I98"/>
    <mergeCell ref="E99:I99"/>
    <mergeCell ref="I92:AF92"/>
    <mergeCell ref="J96:AF96"/>
    <mergeCell ref="J104:AF104"/>
    <mergeCell ref="J95:AF95"/>
    <mergeCell ref="J103:AF103"/>
    <mergeCell ref="K100:AF100"/>
    <mergeCell ref="K98:AF98"/>
    <mergeCell ref="K101:AF101"/>
    <mergeCell ref="K102:AF102"/>
    <mergeCell ref="K99:AF99"/>
    <mergeCell ref="K97:AF97"/>
    <mergeCell ref="L85:AO85"/>
    <mergeCell ref="D105:H105"/>
    <mergeCell ref="J105:AF105"/>
    <mergeCell ref="D106:H106"/>
    <mergeCell ref="J106:AF106"/>
    <mergeCell ref="D107:H107"/>
    <mergeCell ref="J107:AF107"/>
    <mergeCell ref="D108:H108"/>
    <mergeCell ref="J108:AF108"/>
    <mergeCell ref="D109:H109"/>
    <mergeCell ref="J109:AF109"/>
    <mergeCell ref="D110:H110"/>
    <mergeCell ref="J110:AF110"/>
    <mergeCell ref="D111:H111"/>
    <mergeCell ref="J111:AF111"/>
    <mergeCell ref="D112:H112"/>
    <mergeCell ref="J112:AF112"/>
    <mergeCell ref="D113:H113"/>
    <mergeCell ref="J113:AF113"/>
    <mergeCell ref="D114:H114"/>
    <mergeCell ref="J114:AF114"/>
    <mergeCell ref="D115:H115"/>
    <mergeCell ref="J115:AF115"/>
    <mergeCell ref="AG94:AM94"/>
    <mergeCell ref="BE5:BE34"/>
    <mergeCell ref="K5:AO5"/>
    <mergeCell ref="K6:AO6"/>
    <mergeCell ref="E14:AJ14"/>
    <mergeCell ref="E23:AN23"/>
    <mergeCell ref="AK26:AO26"/>
    <mergeCell ref="L28:P28"/>
    <mergeCell ref="W28:AE28"/>
    <mergeCell ref="AK28:AO28"/>
    <mergeCell ref="AK29:AO29"/>
    <mergeCell ref="W29:AE29"/>
    <mergeCell ref="L29:P29"/>
    <mergeCell ref="W30:AE30"/>
    <mergeCell ref="AK30:AO30"/>
    <mergeCell ref="L30:P30"/>
    <mergeCell ref="W31:AE31"/>
    <mergeCell ref="L31:P31"/>
    <mergeCell ref="AK31:AO31"/>
    <mergeCell ref="L32:P32"/>
    <mergeCell ref="W32:AE32"/>
    <mergeCell ref="AK32:AO32"/>
    <mergeCell ref="L33:P33"/>
    <mergeCell ref="W33:AE33"/>
    <mergeCell ref="AK33:AO33"/>
    <mergeCell ref="AK35:AO35"/>
    <mergeCell ref="X35:AB35"/>
    <mergeCell ref="AR2:BE2"/>
    <mergeCell ref="AG98:AM98"/>
    <mergeCell ref="AG92:AM92"/>
    <mergeCell ref="AG97:AM97"/>
    <mergeCell ref="AG101:AM101"/>
    <mergeCell ref="AG95:AM95"/>
    <mergeCell ref="AG102:AM102"/>
    <mergeCell ref="AG100:AM100"/>
    <mergeCell ref="AG96:AM96"/>
    <mergeCell ref="AG103:AM103"/>
    <mergeCell ref="AG99:AM99"/>
    <mergeCell ref="AG104:AM104"/>
    <mergeCell ref="AM89:AP89"/>
    <mergeCell ref="AM87:AN87"/>
    <mergeCell ref="AM90:AP90"/>
    <mergeCell ref="AN104:AP104"/>
    <mergeCell ref="AN102:AP102"/>
    <mergeCell ref="AN103:AP103"/>
    <mergeCell ref="AN101:AP101"/>
    <mergeCell ref="AN100:AP100"/>
    <mergeCell ref="AN95:AP95"/>
    <mergeCell ref="AN99:AP99"/>
    <mergeCell ref="AN96:AP96"/>
    <mergeCell ref="AN97:AP97"/>
    <mergeCell ref="AN92:AP92"/>
    <mergeCell ref="AN98:AP98"/>
    <mergeCell ref="AS89:AT91"/>
    <mergeCell ref="AN105:AP105"/>
    <mergeCell ref="AG105:AM105"/>
    <mergeCell ref="AN106:AP106"/>
    <mergeCell ref="AG106:AM106"/>
    <mergeCell ref="AN107:AP107"/>
    <mergeCell ref="AG107:AM107"/>
    <mergeCell ref="AN108:AP108"/>
    <mergeCell ref="AG108:AM108"/>
    <mergeCell ref="AN109:AP109"/>
    <mergeCell ref="AG109:AM109"/>
    <mergeCell ref="AN110:AP110"/>
    <mergeCell ref="AG110:AM110"/>
    <mergeCell ref="AN111:AP111"/>
    <mergeCell ref="AG111:AM111"/>
    <mergeCell ref="AN112:AP112"/>
    <mergeCell ref="AG112:AM112"/>
    <mergeCell ref="AN113:AP113"/>
    <mergeCell ref="AG113:AM113"/>
    <mergeCell ref="AN114:AP114"/>
    <mergeCell ref="AG114:AM114"/>
    <mergeCell ref="AN115:AP115"/>
    <mergeCell ref="AG115:AM115"/>
    <mergeCell ref="AN94:AP94"/>
  </mergeCells>
  <hyperlinks>
    <hyperlink ref="A95" location="'001 - Vedlejší a ostatní ...'!C2" display="/"/>
    <hyperlink ref="A97" location="'SO 01-01 - Stavební část'!C2" display="/"/>
    <hyperlink ref="A98" location="'SO 01-02 - Zdravotně tech...'!C2" display="/"/>
    <hyperlink ref="A99" location="'SO 01-03 - Vzduchotechnika'!C2" display="/"/>
    <hyperlink ref="A100" location="'SO 01-04 - Elektroinstala...'!C2" display="/"/>
    <hyperlink ref="A101" location="'SO 01-05 - Venkovní kanal...'!C2" display="/"/>
    <hyperlink ref="A102" location="'SO 01-06 - Mobiliář'!C2" display="/"/>
    <hyperlink ref="A103" location="'SO 02 - Rekonstrukce vole...'!C2" display="/"/>
    <hyperlink ref="A104" location="'SO 03 - Přístřešek na antuku'!C2" display="/"/>
    <hyperlink ref="A105" location="'SO 04 - Zábradlí hlavního...'!C2" display="/"/>
    <hyperlink ref="A106" location="'SO 05 - Zábradlí tréninko...'!C2" display="/"/>
    <hyperlink ref="A107" location="'SO 06 - Závlaha tréninkov...'!C2" display="/"/>
    <hyperlink ref="A108" location="'SO 07 - Automatická závla...'!C2" display="/"/>
    <hyperlink ref="A109" location="'SO 08 - Přeložení schodiš...'!C2" display="/"/>
    <hyperlink ref="A110" location="'SO 09 - Rozšíření zámkové...'!C2" display="/"/>
    <hyperlink ref="A111" location="'SO 10 - Markýza nad vchod...'!C2" display="/"/>
    <hyperlink ref="A112" location="'SO 11 - Výměna pletiva u ...'!C2" display="/"/>
    <hyperlink ref="A113" location="'SO 12 - Automatická závla...'!C2" display="/"/>
    <hyperlink ref="A114" location="'SO 13 - Rozšíření zámkové...'!C2" display="/"/>
    <hyperlink ref="A115" location="'SO 14 - Přístřešek beachv...'!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116</v>
      </c>
      <c r="AZ2" s="202" t="s">
        <v>2206</v>
      </c>
      <c r="BA2" s="202" t="s">
        <v>1</v>
      </c>
      <c r="BB2" s="202" t="s">
        <v>1</v>
      </c>
      <c r="BC2" s="202" t="s">
        <v>2207</v>
      </c>
      <c r="BD2" s="202" t="s">
        <v>87</v>
      </c>
    </row>
    <row r="3" s="1" customFormat="1" ht="6.96" customHeight="1">
      <c r="B3" s="20"/>
      <c r="C3" s="21"/>
      <c r="D3" s="21"/>
      <c r="E3" s="21"/>
      <c r="F3" s="21"/>
      <c r="G3" s="21"/>
      <c r="H3" s="21"/>
      <c r="I3" s="21"/>
      <c r="J3" s="21"/>
      <c r="K3" s="21"/>
      <c r="L3" s="22"/>
      <c r="AT3" s="19" t="s">
        <v>87</v>
      </c>
      <c r="AZ3" s="202" t="s">
        <v>210</v>
      </c>
      <c r="BA3" s="202" t="s">
        <v>1</v>
      </c>
      <c r="BB3" s="202" t="s">
        <v>1</v>
      </c>
      <c r="BC3" s="202" t="s">
        <v>2208</v>
      </c>
      <c r="BD3" s="202" t="s">
        <v>87</v>
      </c>
    </row>
    <row r="4" s="1" customFormat="1" ht="24.96" customHeight="1">
      <c r="B4" s="22"/>
      <c r="D4" s="23" t="s">
        <v>150</v>
      </c>
      <c r="L4" s="22"/>
      <c r="M4" s="128" t="s">
        <v>10</v>
      </c>
      <c r="AT4" s="19" t="s">
        <v>3</v>
      </c>
      <c r="AZ4" s="202" t="s">
        <v>222</v>
      </c>
      <c r="BA4" s="202" t="s">
        <v>1</v>
      </c>
      <c r="BB4" s="202" t="s">
        <v>1</v>
      </c>
      <c r="BC4" s="202" t="s">
        <v>2209</v>
      </c>
      <c r="BD4" s="202" t="s">
        <v>87</v>
      </c>
    </row>
    <row r="5" s="1" customFormat="1" ht="6.96" customHeight="1">
      <c r="B5" s="22"/>
      <c r="L5" s="22"/>
      <c r="AZ5" s="202" t="s">
        <v>2210</v>
      </c>
      <c r="BA5" s="202" t="s">
        <v>1</v>
      </c>
      <c r="BB5" s="202" t="s">
        <v>1</v>
      </c>
      <c r="BC5" s="202" t="s">
        <v>2209</v>
      </c>
      <c r="BD5" s="202" t="s">
        <v>87</v>
      </c>
    </row>
    <row r="6" s="1" customFormat="1" ht="12" customHeight="1">
      <c r="B6" s="22"/>
      <c r="D6" s="32" t="s">
        <v>16</v>
      </c>
      <c r="L6" s="22"/>
      <c r="AZ6" s="202" t="s">
        <v>2211</v>
      </c>
      <c r="BA6" s="202" t="s">
        <v>1</v>
      </c>
      <c r="BB6" s="202" t="s">
        <v>1</v>
      </c>
      <c r="BC6" s="202" t="s">
        <v>2212</v>
      </c>
      <c r="BD6" s="202" t="s">
        <v>87</v>
      </c>
    </row>
    <row r="7" s="1" customFormat="1" ht="16.5" customHeight="1">
      <c r="B7" s="22"/>
      <c r="E7" s="129" t="str">
        <f>'Rekapitulace stavby'!K6</f>
        <v>Klubovna volejbalu, stavební úpravy sportoviště-aktualizace 09/2023</v>
      </c>
      <c r="F7" s="32"/>
      <c r="G7" s="32"/>
      <c r="H7" s="32"/>
      <c r="L7" s="22"/>
      <c r="AZ7" s="202" t="s">
        <v>2213</v>
      </c>
      <c r="BA7" s="202" t="s">
        <v>1</v>
      </c>
      <c r="BB7" s="202" t="s">
        <v>1</v>
      </c>
      <c r="BC7" s="202" t="s">
        <v>2208</v>
      </c>
      <c r="BD7" s="202" t="s">
        <v>87</v>
      </c>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2214</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ROUND(J127,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ROUND((SUM(BE127:BE200)),  2)</f>
        <v>0</v>
      </c>
      <c r="G33" s="38"/>
      <c r="H33" s="38"/>
      <c r="I33" s="136">
        <v>0.20999999999999999</v>
      </c>
      <c r="J33" s="135">
        <f>ROUND(((SUM(BE127:BE200))*I33),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ROUND((SUM(BF127:BF200)),  2)</f>
        <v>0</v>
      </c>
      <c r="G34" s="38"/>
      <c r="H34" s="38"/>
      <c r="I34" s="136">
        <v>0.14999999999999999</v>
      </c>
      <c r="J34" s="135">
        <f>ROUND(((SUM(BF127:BF200))*I34),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ROUND((SUM(BG127:BG200)),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ROUND((SUM(BH127:BH200)),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ROUND((SUM(BI127:BI200)),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03 - Přístřešek na antuku</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J127</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240</v>
      </c>
      <c r="E97" s="150"/>
      <c r="F97" s="150"/>
      <c r="G97" s="150"/>
      <c r="H97" s="150"/>
      <c r="I97" s="150"/>
      <c r="J97" s="151">
        <f>J128</f>
        <v>0</v>
      </c>
      <c r="K97" s="9"/>
      <c r="L97" s="148"/>
      <c r="S97" s="9"/>
      <c r="T97" s="9"/>
      <c r="U97" s="9"/>
      <c r="V97" s="9"/>
      <c r="W97" s="9"/>
      <c r="X97" s="9"/>
      <c r="Y97" s="9"/>
      <c r="Z97" s="9"/>
      <c r="AA97" s="9"/>
      <c r="AB97" s="9"/>
      <c r="AC97" s="9"/>
      <c r="AD97" s="9"/>
      <c r="AE97" s="9"/>
    </row>
    <row r="98" s="10" customFormat="1" ht="19.92" customHeight="1">
      <c r="A98" s="10"/>
      <c r="B98" s="152"/>
      <c r="C98" s="10"/>
      <c r="D98" s="153" t="s">
        <v>241</v>
      </c>
      <c r="E98" s="154"/>
      <c r="F98" s="154"/>
      <c r="G98" s="154"/>
      <c r="H98" s="154"/>
      <c r="I98" s="154"/>
      <c r="J98" s="155">
        <f>J129</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242</v>
      </c>
      <c r="E99" s="154"/>
      <c r="F99" s="154"/>
      <c r="G99" s="154"/>
      <c r="H99" s="154"/>
      <c r="I99" s="154"/>
      <c r="J99" s="155">
        <f>J148</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245</v>
      </c>
      <c r="E100" s="154"/>
      <c r="F100" s="154"/>
      <c r="G100" s="154"/>
      <c r="H100" s="154"/>
      <c r="I100" s="154"/>
      <c r="J100" s="155">
        <f>J151</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247</v>
      </c>
      <c r="E101" s="154"/>
      <c r="F101" s="154"/>
      <c r="G101" s="154"/>
      <c r="H101" s="154"/>
      <c r="I101" s="154"/>
      <c r="J101" s="155">
        <f>J155</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248</v>
      </c>
      <c r="E102" s="154"/>
      <c r="F102" s="154"/>
      <c r="G102" s="154"/>
      <c r="H102" s="154"/>
      <c r="I102" s="154"/>
      <c r="J102" s="155">
        <f>J160</f>
        <v>0</v>
      </c>
      <c r="K102" s="10"/>
      <c r="L102" s="152"/>
      <c r="S102" s="10"/>
      <c r="T102" s="10"/>
      <c r="U102" s="10"/>
      <c r="V102" s="10"/>
      <c r="W102" s="10"/>
      <c r="X102" s="10"/>
      <c r="Y102" s="10"/>
      <c r="Z102" s="10"/>
      <c r="AA102" s="10"/>
      <c r="AB102" s="10"/>
      <c r="AC102" s="10"/>
      <c r="AD102" s="10"/>
      <c r="AE102" s="10"/>
    </row>
    <row r="103" s="9" customFormat="1" ht="24.96" customHeight="1">
      <c r="A103" s="9"/>
      <c r="B103" s="148"/>
      <c r="C103" s="9"/>
      <c r="D103" s="149" t="s">
        <v>249</v>
      </c>
      <c r="E103" s="150"/>
      <c r="F103" s="150"/>
      <c r="G103" s="150"/>
      <c r="H103" s="150"/>
      <c r="I103" s="150"/>
      <c r="J103" s="151">
        <f>J162</f>
        <v>0</v>
      </c>
      <c r="K103" s="9"/>
      <c r="L103" s="148"/>
      <c r="S103" s="9"/>
      <c r="T103" s="9"/>
      <c r="U103" s="9"/>
      <c r="V103" s="9"/>
      <c r="W103" s="9"/>
      <c r="X103" s="9"/>
      <c r="Y103" s="9"/>
      <c r="Z103" s="9"/>
      <c r="AA103" s="9"/>
      <c r="AB103" s="9"/>
      <c r="AC103" s="9"/>
      <c r="AD103" s="9"/>
      <c r="AE103" s="9"/>
    </row>
    <row r="104" s="10" customFormat="1" ht="19.92" customHeight="1">
      <c r="A104" s="10"/>
      <c r="B104" s="152"/>
      <c r="C104" s="10"/>
      <c r="D104" s="153" t="s">
        <v>2215</v>
      </c>
      <c r="E104" s="154"/>
      <c r="F104" s="154"/>
      <c r="G104" s="154"/>
      <c r="H104" s="154"/>
      <c r="I104" s="154"/>
      <c r="J104" s="155">
        <f>J163</f>
        <v>0</v>
      </c>
      <c r="K104" s="10"/>
      <c r="L104" s="152"/>
      <c r="S104" s="10"/>
      <c r="T104" s="10"/>
      <c r="U104" s="10"/>
      <c r="V104" s="10"/>
      <c r="W104" s="10"/>
      <c r="X104" s="10"/>
      <c r="Y104" s="10"/>
      <c r="Z104" s="10"/>
      <c r="AA104" s="10"/>
      <c r="AB104" s="10"/>
      <c r="AC104" s="10"/>
      <c r="AD104" s="10"/>
      <c r="AE104" s="10"/>
    </row>
    <row r="105" s="10" customFormat="1" ht="19.92" customHeight="1">
      <c r="A105" s="10"/>
      <c r="B105" s="152"/>
      <c r="C105" s="10"/>
      <c r="D105" s="153" t="s">
        <v>254</v>
      </c>
      <c r="E105" s="154"/>
      <c r="F105" s="154"/>
      <c r="G105" s="154"/>
      <c r="H105" s="154"/>
      <c r="I105" s="154"/>
      <c r="J105" s="155">
        <f>J169</f>
        <v>0</v>
      </c>
      <c r="K105" s="10"/>
      <c r="L105" s="152"/>
      <c r="S105" s="10"/>
      <c r="T105" s="10"/>
      <c r="U105" s="10"/>
      <c r="V105" s="10"/>
      <c r="W105" s="10"/>
      <c r="X105" s="10"/>
      <c r="Y105" s="10"/>
      <c r="Z105" s="10"/>
      <c r="AA105" s="10"/>
      <c r="AB105" s="10"/>
      <c r="AC105" s="10"/>
      <c r="AD105" s="10"/>
      <c r="AE105" s="10"/>
    </row>
    <row r="106" s="10" customFormat="1" ht="19.92" customHeight="1">
      <c r="A106" s="10"/>
      <c r="B106" s="152"/>
      <c r="C106" s="10"/>
      <c r="D106" s="153" t="s">
        <v>255</v>
      </c>
      <c r="E106" s="154"/>
      <c r="F106" s="154"/>
      <c r="G106" s="154"/>
      <c r="H106" s="154"/>
      <c r="I106" s="154"/>
      <c r="J106" s="155">
        <f>J176</f>
        <v>0</v>
      </c>
      <c r="K106" s="10"/>
      <c r="L106" s="152"/>
      <c r="S106" s="10"/>
      <c r="T106" s="10"/>
      <c r="U106" s="10"/>
      <c r="V106" s="10"/>
      <c r="W106" s="10"/>
      <c r="X106" s="10"/>
      <c r="Y106" s="10"/>
      <c r="Z106" s="10"/>
      <c r="AA106" s="10"/>
      <c r="AB106" s="10"/>
      <c r="AC106" s="10"/>
      <c r="AD106" s="10"/>
      <c r="AE106" s="10"/>
    </row>
    <row r="107" s="10" customFormat="1" ht="19.92" customHeight="1">
      <c r="A107" s="10"/>
      <c r="B107" s="152"/>
      <c r="C107" s="10"/>
      <c r="D107" s="153" t="s">
        <v>256</v>
      </c>
      <c r="E107" s="154"/>
      <c r="F107" s="154"/>
      <c r="G107" s="154"/>
      <c r="H107" s="154"/>
      <c r="I107" s="154"/>
      <c r="J107" s="155">
        <f>J190</f>
        <v>0</v>
      </c>
      <c r="K107" s="10"/>
      <c r="L107" s="152"/>
      <c r="S107" s="10"/>
      <c r="T107" s="10"/>
      <c r="U107" s="10"/>
      <c r="V107" s="10"/>
      <c r="W107" s="10"/>
      <c r="X107" s="10"/>
      <c r="Y107" s="10"/>
      <c r="Z107" s="10"/>
      <c r="AA107" s="10"/>
      <c r="AB107" s="10"/>
      <c r="AC107" s="10"/>
      <c r="AD107" s="10"/>
      <c r="AE107" s="10"/>
    </row>
    <row r="108" s="2" customFormat="1" ht="21.84" customHeight="1">
      <c r="A108" s="38"/>
      <c r="B108" s="39"/>
      <c r="C108" s="38"/>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6.96" customHeight="1">
      <c r="A109" s="38"/>
      <c r="B109" s="60"/>
      <c r="C109" s="61"/>
      <c r="D109" s="61"/>
      <c r="E109" s="61"/>
      <c r="F109" s="61"/>
      <c r="G109" s="61"/>
      <c r="H109" s="61"/>
      <c r="I109" s="61"/>
      <c r="J109" s="61"/>
      <c r="K109" s="61"/>
      <c r="L109" s="55"/>
      <c r="S109" s="38"/>
      <c r="T109" s="38"/>
      <c r="U109" s="38"/>
      <c r="V109" s="38"/>
      <c r="W109" s="38"/>
      <c r="X109" s="38"/>
      <c r="Y109" s="38"/>
      <c r="Z109" s="38"/>
      <c r="AA109" s="38"/>
      <c r="AB109" s="38"/>
      <c r="AC109" s="38"/>
      <c r="AD109" s="38"/>
      <c r="AE109" s="38"/>
    </row>
    <row r="113" s="2" customFormat="1" ht="6.96" customHeight="1">
      <c r="A113" s="38"/>
      <c r="B113" s="62"/>
      <c r="C113" s="63"/>
      <c r="D113" s="63"/>
      <c r="E113" s="63"/>
      <c r="F113" s="63"/>
      <c r="G113" s="63"/>
      <c r="H113" s="63"/>
      <c r="I113" s="63"/>
      <c r="J113" s="63"/>
      <c r="K113" s="63"/>
      <c r="L113" s="55"/>
      <c r="S113" s="38"/>
      <c r="T113" s="38"/>
      <c r="U113" s="38"/>
      <c r="V113" s="38"/>
      <c r="W113" s="38"/>
      <c r="X113" s="38"/>
      <c r="Y113" s="38"/>
      <c r="Z113" s="38"/>
      <c r="AA113" s="38"/>
      <c r="AB113" s="38"/>
      <c r="AC113" s="38"/>
      <c r="AD113" s="38"/>
      <c r="AE113" s="38"/>
    </row>
    <row r="114" s="2" customFormat="1" ht="24.96" customHeight="1">
      <c r="A114" s="38"/>
      <c r="B114" s="39"/>
      <c r="C114" s="23" t="s">
        <v>161</v>
      </c>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6.96" customHeight="1">
      <c r="A115" s="38"/>
      <c r="B115" s="39"/>
      <c r="C115" s="38"/>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2" customHeight="1">
      <c r="A116" s="38"/>
      <c r="B116" s="39"/>
      <c r="C116" s="32" t="s">
        <v>16</v>
      </c>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6.5" customHeight="1">
      <c r="A117" s="38"/>
      <c r="B117" s="39"/>
      <c r="C117" s="38"/>
      <c r="D117" s="38"/>
      <c r="E117" s="129" t="str">
        <f>E7</f>
        <v>Klubovna volejbalu, stavební úpravy sportoviště-aktualizace 09/2023</v>
      </c>
      <c r="F117" s="32"/>
      <c r="G117" s="32"/>
      <c r="H117" s="32"/>
      <c r="I117" s="38"/>
      <c r="J117" s="38"/>
      <c r="K117" s="38"/>
      <c r="L117" s="55"/>
      <c r="S117" s="38"/>
      <c r="T117" s="38"/>
      <c r="U117" s="38"/>
      <c r="V117" s="38"/>
      <c r="W117" s="38"/>
      <c r="X117" s="38"/>
      <c r="Y117" s="38"/>
      <c r="Z117" s="38"/>
      <c r="AA117" s="38"/>
      <c r="AB117" s="38"/>
      <c r="AC117" s="38"/>
      <c r="AD117" s="38"/>
      <c r="AE117" s="38"/>
    </row>
    <row r="118" s="2" customFormat="1" ht="12" customHeight="1">
      <c r="A118" s="38"/>
      <c r="B118" s="39"/>
      <c r="C118" s="32" t="s">
        <v>151</v>
      </c>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16.5" customHeight="1">
      <c r="A119" s="38"/>
      <c r="B119" s="39"/>
      <c r="C119" s="38"/>
      <c r="D119" s="38"/>
      <c r="E119" s="67" t="str">
        <f>E9</f>
        <v>SO 03 - Přístřešek na antuku</v>
      </c>
      <c r="F119" s="38"/>
      <c r="G119" s="38"/>
      <c r="H119" s="38"/>
      <c r="I119" s="38"/>
      <c r="J119" s="38"/>
      <c r="K119" s="38"/>
      <c r="L119" s="55"/>
      <c r="S119" s="38"/>
      <c r="T119" s="38"/>
      <c r="U119" s="38"/>
      <c r="V119" s="38"/>
      <c r="W119" s="38"/>
      <c r="X119" s="38"/>
      <c r="Y119" s="38"/>
      <c r="Z119" s="38"/>
      <c r="AA119" s="38"/>
      <c r="AB119" s="38"/>
      <c r="AC119" s="38"/>
      <c r="AD119" s="38"/>
      <c r="AE119" s="38"/>
    </row>
    <row r="120" s="2" customFormat="1" ht="6.96" customHeight="1">
      <c r="A120" s="38"/>
      <c r="B120" s="39"/>
      <c r="C120" s="38"/>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2" customFormat="1" ht="12" customHeight="1">
      <c r="A121" s="38"/>
      <c r="B121" s="39"/>
      <c r="C121" s="32" t="s">
        <v>20</v>
      </c>
      <c r="D121" s="38"/>
      <c r="E121" s="38"/>
      <c r="F121" s="27" t="str">
        <f>F12</f>
        <v>Lázně Bělohrad</v>
      </c>
      <c r="G121" s="38"/>
      <c r="H121" s="38"/>
      <c r="I121" s="32" t="s">
        <v>22</v>
      </c>
      <c r="J121" s="69" t="str">
        <f>IF(J12="","",J12)</f>
        <v>18. 9. 2023</v>
      </c>
      <c r="K121" s="38"/>
      <c r="L121" s="55"/>
      <c r="S121" s="38"/>
      <c r="T121" s="38"/>
      <c r="U121" s="38"/>
      <c r="V121" s="38"/>
      <c r="W121" s="38"/>
      <c r="X121" s="38"/>
      <c r="Y121" s="38"/>
      <c r="Z121" s="38"/>
      <c r="AA121" s="38"/>
      <c r="AB121" s="38"/>
      <c r="AC121" s="38"/>
      <c r="AD121" s="38"/>
      <c r="AE121" s="38"/>
    </row>
    <row r="122" s="2" customFormat="1" ht="6.96" customHeight="1">
      <c r="A122" s="38"/>
      <c r="B122" s="39"/>
      <c r="C122" s="38"/>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2" customFormat="1" ht="25.65" customHeight="1">
      <c r="A123" s="38"/>
      <c r="B123" s="39"/>
      <c r="C123" s="32" t="s">
        <v>24</v>
      </c>
      <c r="D123" s="38"/>
      <c r="E123" s="38"/>
      <c r="F123" s="27" t="str">
        <f>E15</f>
        <v>TJ Lázně Bělohrad z.s.</v>
      </c>
      <c r="G123" s="38"/>
      <c r="H123" s="38"/>
      <c r="I123" s="32" t="s">
        <v>30</v>
      </c>
      <c r="J123" s="36" t="str">
        <f>E21</f>
        <v>ATELIER TSUNAMI s.r.o. Náchod</v>
      </c>
      <c r="K123" s="38"/>
      <c r="L123" s="55"/>
      <c r="S123" s="38"/>
      <c r="T123" s="38"/>
      <c r="U123" s="38"/>
      <c r="V123" s="38"/>
      <c r="W123" s="38"/>
      <c r="X123" s="38"/>
      <c r="Y123" s="38"/>
      <c r="Z123" s="38"/>
      <c r="AA123" s="38"/>
      <c r="AB123" s="38"/>
      <c r="AC123" s="38"/>
      <c r="AD123" s="38"/>
      <c r="AE123" s="38"/>
    </row>
    <row r="124" s="2" customFormat="1" ht="15.15" customHeight="1">
      <c r="A124" s="38"/>
      <c r="B124" s="39"/>
      <c r="C124" s="32" t="s">
        <v>28</v>
      </c>
      <c r="D124" s="38"/>
      <c r="E124" s="38"/>
      <c r="F124" s="27" t="str">
        <f>IF(E18="","",E18)</f>
        <v>Vyplň údaj</v>
      </c>
      <c r="G124" s="38"/>
      <c r="H124" s="38"/>
      <c r="I124" s="32" t="s">
        <v>33</v>
      </c>
      <c r="J124" s="36" t="str">
        <f>E24</f>
        <v>Ing. Lenka Kasperová</v>
      </c>
      <c r="K124" s="38"/>
      <c r="L124" s="55"/>
      <c r="S124" s="38"/>
      <c r="T124" s="38"/>
      <c r="U124" s="38"/>
      <c r="V124" s="38"/>
      <c r="W124" s="38"/>
      <c r="X124" s="38"/>
      <c r="Y124" s="38"/>
      <c r="Z124" s="38"/>
      <c r="AA124" s="38"/>
      <c r="AB124" s="38"/>
      <c r="AC124" s="38"/>
      <c r="AD124" s="38"/>
      <c r="AE124" s="38"/>
    </row>
    <row r="125" s="2" customFormat="1" ht="10.32" customHeight="1">
      <c r="A125" s="38"/>
      <c r="B125" s="39"/>
      <c r="C125" s="38"/>
      <c r="D125" s="38"/>
      <c r="E125" s="38"/>
      <c r="F125" s="38"/>
      <c r="G125" s="38"/>
      <c r="H125" s="38"/>
      <c r="I125" s="38"/>
      <c r="J125" s="38"/>
      <c r="K125" s="38"/>
      <c r="L125" s="55"/>
      <c r="S125" s="38"/>
      <c r="T125" s="38"/>
      <c r="U125" s="38"/>
      <c r="V125" s="38"/>
      <c r="W125" s="38"/>
      <c r="X125" s="38"/>
      <c r="Y125" s="38"/>
      <c r="Z125" s="38"/>
      <c r="AA125" s="38"/>
      <c r="AB125" s="38"/>
      <c r="AC125" s="38"/>
      <c r="AD125" s="38"/>
      <c r="AE125" s="38"/>
    </row>
    <row r="126" s="11" customFormat="1" ht="29.28" customHeight="1">
      <c r="A126" s="156"/>
      <c r="B126" s="157"/>
      <c r="C126" s="158" t="s">
        <v>162</v>
      </c>
      <c r="D126" s="159" t="s">
        <v>62</v>
      </c>
      <c r="E126" s="159" t="s">
        <v>58</v>
      </c>
      <c r="F126" s="159" t="s">
        <v>59</v>
      </c>
      <c r="G126" s="159" t="s">
        <v>163</v>
      </c>
      <c r="H126" s="159" t="s">
        <v>164</v>
      </c>
      <c r="I126" s="159" t="s">
        <v>165</v>
      </c>
      <c r="J126" s="159" t="s">
        <v>155</v>
      </c>
      <c r="K126" s="160" t="s">
        <v>166</v>
      </c>
      <c r="L126" s="161"/>
      <c r="M126" s="86" t="s">
        <v>1</v>
      </c>
      <c r="N126" s="87" t="s">
        <v>41</v>
      </c>
      <c r="O126" s="87" t="s">
        <v>167</v>
      </c>
      <c r="P126" s="87" t="s">
        <v>168</v>
      </c>
      <c r="Q126" s="87" t="s">
        <v>169</v>
      </c>
      <c r="R126" s="87" t="s">
        <v>170</v>
      </c>
      <c r="S126" s="87" t="s">
        <v>171</v>
      </c>
      <c r="T126" s="88" t="s">
        <v>172</v>
      </c>
      <c r="U126" s="156"/>
      <c r="V126" s="156"/>
      <c r="W126" s="156"/>
      <c r="X126" s="156"/>
      <c r="Y126" s="156"/>
      <c r="Z126" s="156"/>
      <c r="AA126" s="156"/>
      <c r="AB126" s="156"/>
      <c r="AC126" s="156"/>
      <c r="AD126" s="156"/>
      <c r="AE126" s="156"/>
    </row>
    <row r="127" s="2" customFormat="1" ht="22.8" customHeight="1">
      <c r="A127" s="38"/>
      <c r="B127" s="39"/>
      <c r="C127" s="93" t="s">
        <v>173</v>
      </c>
      <c r="D127" s="38"/>
      <c r="E127" s="38"/>
      <c r="F127" s="38"/>
      <c r="G127" s="38"/>
      <c r="H127" s="38"/>
      <c r="I127" s="38"/>
      <c r="J127" s="162">
        <f>BK127</f>
        <v>0</v>
      </c>
      <c r="K127" s="38"/>
      <c r="L127" s="39"/>
      <c r="M127" s="89"/>
      <c r="N127" s="73"/>
      <c r="O127" s="90"/>
      <c r="P127" s="163">
        <f>P128+P162</f>
        <v>0</v>
      </c>
      <c r="Q127" s="90"/>
      <c r="R127" s="163">
        <f>R128+R162</f>
        <v>1.166100056064</v>
      </c>
      <c r="S127" s="90"/>
      <c r="T127" s="164">
        <f>T128+T162</f>
        <v>0.49919999999999998</v>
      </c>
      <c r="U127" s="38"/>
      <c r="V127" s="38"/>
      <c r="W127" s="38"/>
      <c r="X127" s="38"/>
      <c r="Y127" s="38"/>
      <c r="Z127" s="38"/>
      <c r="AA127" s="38"/>
      <c r="AB127" s="38"/>
      <c r="AC127" s="38"/>
      <c r="AD127" s="38"/>
      <c r="AE127" s="38"/>
      <c r="AT127" s="19" t="s">
        <v>76</v>
      </c>
      <c r="AU127" s="19" t="s">
        <v>157</v>
      </c>
      <c r="BK127" s="165">
        <f>BK128+BK162</f>
        <v>0</v>
      </c>
    </row>
    <row r="128" s="12" customFormat="1" ht="25.92" customHeight="1">
      <c r="A128" s="12"/>
      <c r="B128" s="166"/>
      <c r="C128" s="12"/>
      <c r="D128" s="167" t="s">
        <v>76</v>
      </c>
      <c r="E128" s="168" t="s">
        <v>262</v>
      </c>
      <c r="F128" s="168" t="s">
        <v>263</v>
      </c>
      <c r="G128" s="12"/>
      <c r="H128" s="12"/>
      <c r="I128" s="169"/>
      <c r="J128" s="170">
        <f>BK128</f>
        <v>0</v>
      </c>
      <c r="K128" s="12"/>
      <c r="L128" s="166"/>
      <c r="M128" s="171"/>
      <c r="N128" s="172"/>
      <c r="O128" s="172"/>
      <c r="P128" s="173">
        <f>P129+P148+P151+P155+P160</f>
        <v>0</v>
      </c>
      <c r="Q128" s="172"/>
      <c r="R128" s="173">
        <f>R129+R148+R151+R155+R160</f>
        <v>0.680499196064</v>
      </c>
      <c r="S128" s="172"/>
      <c r="T128" s="174">
        <f>T129+T148+T151+T155+T160</f>
        <v>0.49919999999999998</v>
      </c>
      <c r="U128" s="12"/>
      <c r="V128" s="12"/>
      <c r="W128" s="12"/>
      <c r="X128" s="12"/>
      <c r="Y128" s="12"/>
      <c r="Z128" s="12"/>
      <c r="AA128" s="12"/>
      <c r="AB128" s="12"/>
      <c r="AC128" s="12"/>
      <c r="AD128" s="12"/>
      <c r="AE128" s="12"/>
      <c r="AR128" s="167" t="s">
        <v>85</v>
      </c>
      <c r="AT128" s="175" t="s">
        <v>76</v>
      </c>
      <c r="AU128" s="175" t="s">
        <v>77</v>
      </c>
      <c r="AY128" s="167" t="s">
        <v>177</v>
      </c>
      <c r="BK128" s="176">
        <f>BK129+BK148+BK151+BK155+BK160</f>
        <v>0</v>
      </c>
    </row>
    <row r="129" s="12" customFormat="1" ht="22.8" customHeight="1">
      <c r="A129" s="12"/>
      <c r="B129" s="166"/>
      <c r="C129" s="12"/>
      <c r="D129" s="167" t="s">
        <v>76</v>
      </c>
      <c r="E129" s="177" t="s">
        <v>85</v>
      </c>
      <c r="F129" s="177" t="s">
        <v>264</v>
      </c>
      <c r="G129" s="12"/>
      <c r="H129" s="12"/>
      <c r="I129" s="169"/>
      <c r="J129" s="178">
        <f>BK129</f>
        <v>0</v>
      </c>
      <c r="K129" s="12"/>
      <c r="L129" s="166"/>
      <c r="M129" s="171"/>
      <c r="N129" s="172"/>
      <c r="O129" s="172"/>
      <c r="P129" s="173">
        <f>SUM(P130:P147)</f>
        <v>0</v>
      </c>
      <c r="Q129" s="172"/>
      <c r="R129" s="173">
        <f>SUM(R130:R147)</f>
        <v>0</v>
      </c>
      <c r="S129" s="172"/>
      <c r="T129" s="174">
        <f>SUM(T130:T147)</f>
        <v>0.49919999999999998</v>
      </c>
      <c r="U129" s="12"/>
      <c r="V129" s="12"/>
      <c r="W129" s="12"/>
      <c r="X129" s="12"/>
      <c r="Y129" s="12"/>
      <c r="Z129" s="12"/>
      <c r="AA129" s="12"/>
      <c r="AB129" s="12"/>
      <c r="AC129" s="12"/>
      <c r="AD129" s="12"/>
      <c r="AE129" s="12"/>
      <c r="AR129" s="167" t="s">
        <v>85</v>
      </c>
      <c r="AT129" s="175" t="s">
        <v>76</v>
      </c>
      <c r="AU129" s="175" t="s">
        <v>85</v>
      </c>
      <c r="AY129" s="167" t="s">
        <v>177</v>
      </c>
      <c r="BK129" s="176">
        <f>SUM(BK130:BK147)</f>
        <v>0</v>
      </c>
    </row>
    <row r="130" s="2" customFormat="1" ht="24.15" customHeight="1">
      <c r="A130" s="38"/>
      <c r="B130" s="179"/>
      <c r="C130" s="180" t="s">
        <v>85</v>
      </c>
      <c r="D130" s="180" t="s">
        <v>180</v>
      </c>
      <c r="E130" s="181" t="s">
        <v>2216</v>
      </c>
      <c r="F130" s="182" t="s">
        <v>2217</v>
      </c>
      <c r="G130" s="183" t="s">
        <v>220</v>
      </c>
      <c r="H130" s="184">
        <v>1.9199999999999999</v>
      </c>
      <c r="I130" s="185"/>
      <c r="J130" s="186">
        <f>ROUND(I130*H130,2)</f>
        <v>0</v>
      </c>
      <c r="K130" s="182" t="s">
        <v>268</v>
      </c>
      <c r="L130" s="39"/>
      <c r="M130" s="187" t="s">
        <v>1</v>
      </c>
      <c r="N130" s="188" t="s">
        <v>42</v>
      </c>
      <c r="O130" s="77"/>
      <c r="P130" s="189">
        <f>O130*H130</f>
        <v>0</v>
      </c>
      <c r="Q130" s="189">
        <v>0</v>
      </c>
      <c r="R130" s="189">
        <f>Q130*H130</f>
        <v>0</v>
      </c>
      <c r="S130" s="189">
        <v>0.26000000000000001</v>
      </c>
      <c r="T130" s="190">
        <f>S130*H130</f>
        <v>0.49919999999999998</v>
      </c>
      <c r="U130" s="38"/>
      <c r="V130" s="38"/>
      <c r="W130" s="38"/>
      <c r="X130" s="38"/>
      <c r="Y130" s="38"/>
      <c r="Z130" s="38"/>
      <c r="AA130" s="38"/>
      <c r="AB130" s="38"/>
      <c r="AC130" s="38"/>
      <c r="AD130" s="38"/>
      <c r="AE130" s="38"/>
      <c r="AR130" s="191" t="s">
        <v>269</v>
      </c>
      <c r="AT130" s="191" t="s">
        <v>180</v>
      </c>
      <c r="AU130" s="191" t="s">
        <v>87</v>
      </c>
      <c r="AY130" s="19" t="s">
        <v>177</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269</v>
      </c>
      <c r="BM130" s="191" t="s">
        <v>2218</v>
      </c>
    </row>
    <row r="131" s="13" customFormat="1">
      <c r="A131" s="13"/>
      <c r="B131" s="203"/>
      <c r="C131" s="13"/>
      <c r="D131" s="193" t="s">
        <v>271</v>
      </c>
      <c r="E131" s="204" t="s">
        <v>1</v>
      </c>
      <c r="F131" s="205" t="s">
        <v>2219</v>
      </c>
      <c r="G131" s="13"/>
      <c r="H131" s="204" t="s">
        <v>1</v>
      </c>
      <c r="I131" s="206"/>
      <c r="J131" s="13"/>
      <c r="K131" s="13"/>
      <c r="L131" s="203"/>
      <c r="M131" s="207"/>
      <c r="N131" s="208"/>
      <c r="O131" s="208"/>
      <c r="P131" s="208"/>
      <c r="Q131" s="208"/>
      <c r="R131" s="208"/>
      <c r="S131" s="208"/>
      <c r="T131" s="209"/>
      <c r="U131" s="13"/>
      <c r="V131" s="13"/>
      <c r="W131" s="13"/>
      <c r="X131" s="13"/>
      <c r="Y131" s="13"/>
      <c r="Z131" s="13"/>
      <c r="AA131" s="13"/>
      <c r="AB131" s="13"/>
      <c r="AC131" s="13"/>
      <c r="AD131" s="13"/>
      <c r="AE131" s="13"/>
      <c r="AT131" s="204" t="s">
        <v>271</v>
      </c>
      <c r="AU131" s="204" t="s">
        <v>87</v>
      </c>
      <c r="AV131" s="13" t="s">
        <v>85</v>
      </c>
      <c r="AW131" s="13" t="s">
        <v>32</v>
      </c>
      <c r="AX131" s="13" t="s">
        <v>77</v>
      </c>
      <c r="AY131" s="204" t="s">
        <v>177</v>
      </c>
    </row>
    <row r="132" s="14" customFormat="1">
      <c r="A132" s="14"/>
      <c r="B132" s="210"/>
      <c r="C132" s="14"/>
      <c r="D132" s="193" t="s">
        <v>271</v>
      </c>
      <c r="E132" s="211" t="s">
        <v>1</v>
      </c>
      <c r="F132" s="212" t="s">
        <v>2220</v>
      </c>
      <c r="G132" s="14"/>
      <c r="H132" s="213">
        <v>1.9199999999999999</v>
      </c>
      <c r="I132" s="214"/>
      <c r="J132" s="14"/>
      <c r="K132" s="14"/>
      <c r="L132" s="210"/>
      <c r="M132" s="215"/>
      <c r="N132" s="216"/>
      <c r="O132" s="216"/>
      <c r="P132" s="216"/>
      <c r="Q132" s="216"/>
      <c r="R132" s="216"/>
      <c r="S132" s="216"/>
      <c r="T132" s="217"/>
      <c r="U132" s="14"/>
      <c r="V132" s="14"/>
      <c r="W132" s="14"/>
      <c r="X132" s="14"/>
      <c r="Y132" s="14"/>
      <c r="Z132" s="14"/>
      <c r="AA132" s="14"/>
      <c r="AB132" s="14"/>
      <c r="AC132" s="14"/>
      <c r="AD132" s="14"/>
      <c r="AE132" s="14"/>
      <c r="AT132" s="211" t="s">
        <v>271</v>
      </c>
      <c r="AU132" s="211" t="s">
        <v>87</v>
      </c>
      <c r="AV132" s="14" t="s">
        <v>87</v>
      </c>
      <c r="AW132" s="14" t="s">
        <v>32</v>
      </c>
      <c r="AX132" s="14" t="s">
        <v>77</v>
      </c>
      <c r="AY132" s="211" t="s">
        <v>177</v>
      </c>
    </row>
    <row r="133" s="15" customFormat="1">
      <c r="A133" s="15"/>
      <c r="B133" s="218"/>
      <c r="C133" s="15"/>
      <c r="D133" s="193" t="s">
        <v>271</v>
      </c>
      <c r="E133" s="219" t="s">
        <v>2206</v>
      </c>
      <c r="F133" s="220" t="s">
        <v>276</v>
      </c>
      <c r="G133" s="15"/>
      <c r="H133" s="221">
        <v>1.9199999999999999</v>
      </c>
      <c r="I133" s="222"/>
      <c r="J133" s="15"/>
      <c r="K133" s="15"/>
      <c r="L133" s="218"/>
      <c r="M133" s="223"/>
      <c r="N133" s="224"/>
      <c r="O133" s="224"/>
      <c r="P133" s="224"/>
      <c r="Q133" s="224"/>
      <c r="R133" s="224"/>
      <c r="S133" s="224"/>
      <c r="T133" s="225"/>
      <c r="U133" s="15"/>
      <c r="V133" s="15"/>
      <c r="W133" s="15"/>
      <c r="X133" s="15"/>
      <c r="Y133" s="15"/>
      <c r="Z133" s="15"/>
      <c r="AA133" s="15"/>
      <c r="AB133" s="15"/>
      <c r="AC133" s="15"/>
      <c r="AD133" s="15"/>
      <c r="AE133" s="15"/>
      <c r="AT133" s="219" t="s">
        <v>271</v>
      </c>
      <c r="AU133" s="219" t="s">
        <v>87</v>
      </c>
      <c r="AV133" s="15" t="s">
        <v>269</v>
      </c>
      <c r="AW133" s="15" t="s">
        <v>32</v>
      </c>
      <c r="AX133" s="15" t="s">
        <v>85</v>
      </c>
      <c r="AY133" s="219" t="s">
        <v>177</v>
      </c>
    </row>
    <row r="134" s="2" customFormat="1" ht="33" customHeight="1">
      <c r="A134" s="38"/>
      <c r="B134" s="179"/>
      <c r="C134" s="180" t="s">
        <v>87</v>
      </c>
      <c r="D134" s="180" t="s">
        <v>180</v>
      </c>
      <c r="E134" s="181" t="s">
        <v>2221</v>
      </c>
      <c r="F134" s="182" t="s">
        <v>2222</v>
      </c>
      <c r="G134" s="183" t="s">
        <v>267</v>
      </c>
      <c r="H134" s="184">
        <v>0.216</v>
      </c>
      <c r="I134" s="185"/>
      <c r="J134" s="186">
        <f>ROUND(I134*H134,2)</f>
        <v>0</v>
      </c>
      <c r="K134" s="182" t="s">
        <v>268</v>
      </c>
      <c r="L134" s="39"/>
      <c r="M134" s="187" t="s">
        <v>1</v>
      </c>
      <c r="N134" s="188" t="s">
        <v>42</v>
      </c>
      <c r="O134" s="77"/>
      <c r="P134" s="189">
        <f>O134*H134</f>
        <v>0</v>
      </c>
      <c r="Q134" s="189">
        <v>0</v>
      </c>
      <c r="R134" s="189">
        <f>Q134*H134</f>
        <v>0</v>
      </c>
      <c r="S134" s="189">
        <v>0</v>
      </c>
      <c r="T134" s="190">
        <f>S134*H134</f>
        <v>0</v>
      </c>
      <c r="U134" s="38"/>
      <c r="V134" s="38"/>
      <c r="W134" s="38"/>
      <c r="X134" s="38"/>
      <c r="Y134" s="38"/>
      <c r="Z134" s="38"/>
      <c r="AA134" s="38"/>
      <c r="AB134" s="38"/>
      <c r="AC134" s="38"/>
      <c r="AD134" s="38"/>
      <c r="AE134" s="38"/>
      <c r="AR134" s="191" t="s">
        <v>269</v>
      </c>
      <c r="AT134" s="191" t="s">
        <v>180</v>
      </c>
      <c r="AU134" s="191" t="s">
        <v>87</v>
      </c>
      <c r="AY134" s="19" t="s">
        <v>177</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269</v>
      </c>
      <c r="BM134" s="191" t="s">
        <v>2223</v>
      </c>
    </row>
    <row r="135" s="13" customFormat="1">
      <c r="A135" s="13"/>
      <c r="B135" s="203"/>
      <c r="C135" s="13"/>
      <c r="D135" s="193" t="s">
        <v>271</v>
      </c>
      <c r="E135" s="204" t="s">
        <v>1</v>
      </c>
      <c r="F135" s="205" t="s">
        <v>2224</v>
      </c>
      <c r="G135" s="13"/>
      <c r="H135" s="204" t="s">
        <v>1</v>
      </c>
      <c r="I135" s="206"/>
      <c r="J135" s="13"/>
      <c r="K135" s="13"/>
      <c r="L135" s="203"/>
      <c r="M135" s="207"/>
      <c r="N135" s="208"/>
      <c r="O135" s="208"/>
      <c r="P135" s="208"/>
      <c r="Q135" s="208"/>
      <c r="R135" s="208"/>
      <c r="S135" s="208"/>
      <c r="T135" s="209"/>
      <c r="U135" s="13"/>
      <c r="V135" s="13"/>
      <c r="W135" s="13"/>
      <c r="X135" s="13"/>
      <c r="Y135" s="13"/>
      <c r="Z135" s="13"/>
      <c r="AA135" s="13"/>
      <c r="AB135" s="13"/>
      <c r="AC135" s="13"/>
      <c r="AD135" s="13"/>
      <c r="AE135" s="13"/>
      <c r="AT135" s="204" t="s">
        <v>271</v>
      </c>
      <c r="AU135" s="204" t="s">
        <v>87</v>
      </c>
      <c r="AV135" s="13" t="s">
        <v>85</v>
      </c>
      <c r="AW135" s="13" t="s">
        <v>32</v>
      </c>
      <c r="AX135" s="13" t="s">
        <v>77</v>
      </c>
      <c r="AY135" s="204" t="s">
        <v>177</v>
      </c>
    </row>
    <row r="136" s="14" customFormat="1">
      <c r="A136" s="14"/>
      <c r="B136" s="210"/>
      <c r="C136" s="14"/>
      <c r="D136" s="193" t="s">
        <v>271</v>
      </c>
      <c r="E136" s="211" t="s">
        <v>1</v>
      </c>
      <c r="F136" s="212" t="s">
        <v>2225</v>
      </c>
      <c r="G136" s="14"/>
      <c r="H136" s="213">
        <v>0.216</v>
      </c>
      <c r="I136" s="214"/>
      <c r="J136" s="14"/>
      <c r="K136" s="14"/>
      <c r="L136" s="210"/>
      <c r="M136" s="215"/>
      <c r="N136" s="216"/>
      <c r="O136" s="216"/>
      <c r="P136" s="216"/>
      <c r="Q136" s="216"/>
      <c r="R136" s="216"/>
      <c r="S136" s="216"/>
      <c r="T136" s="217"/>
      <c r="U136" s="14"/>
      <c r="V136" s="14"/>
      <c r="W136" s="14"/>
      <c r="X136" s="14"/>
      <c r="Y136" s="14"/>
      <c r="Z136" s="14"/>
      <c r="AA136" s="14"/>
      <c r="AB136" s="14"/>
      <c r="AC136" s="14"/>
      <c r="AD136" s="14"/>
      <c r="AE136" s="14"/>
      <c r="AT136" s="211" t="s">
        <v>271</v>
      </c>
      <c r="AU136" s="211" t="s">
        <v>87</v>
      </c>
      <c r="AV136" s="14" t="s">
        <v>87</v>
      </c>
      <c r="AW136" s="14" t="s">
        <v>32</v>
      </c>
      <c r="AX136" s="14" t="s">
        <v>77</v>
      </c>
      <c r="AY136" s="211" t="s">
        <v>177</v>
      </c>
    </row>
    <row r="137" s="15" customFormat="1">
      <c r="A137" s="15"/>
      <c r="B137" s="218"/>
      <c r="C137" s="15"/>
      <c r="D137" s="193" t="s">
        <v>271</v>
      </c>
      <c r="E137" s="219" t="s">
        <v>2213</v>
      </c>
      <c r="F137" s="220" t="s">
        <v>276</v>
      </c>
      <c r="G137" s="15"/>
      <c r="H137" s="221">
        <v>0.216</v>
      </c>
      <c r="I137" s="222"/>
      <c r="J137" s="15"/>
      <c r="K137" s="15"/>
      <c r="L137" s="218"/>
      <c r="M137" s="223"/>
      <c r="N137" s="224"/>
      <c r="O137" s="224"/>
      <c r="P137" s="224"/>
      <c r="Q137" s="224"/>
      <c r="R137" s="224"/>
      <c r="S137" s="224"/>
      <c r="T137" s="225"/>
      <c r="U137" s="15"/>
      <c r="V137" s="15"/>
      <c r="W137" s="15"/>
      <c r="X137" s="15"/>
      <c r="Y137" s="15"/>
      <c r="Z137" s="15"/>
      <c r="AA137" s="15"/>
      <c r="AB137" s="15"/>
      <c r="AC137" s="15"/>
      <c r="AD137" s="15"/>
      <c r="AE137" s="15"/>
      <c r="AT137" s="219" t="s">
        <v>271</v>
      </c>
      <c r="AU137" s="219" t="s">
        <v>87</v>
      </c>
      <c r="AV137" s="15" t="s">
        <v>269</v>
      </c>
      <c r="AW137" s="15" t="s">
        <v>32</v>
      </c>
      <c r="AX137" s="15" t="s">
        <v>85</v>
      </c>
      <c r="AY137" s="219" t="s">
        <v>177</v>
      </c>
    </row>
    <row r="138" s="2" customFormat="1" ht="37.8" customHeight="1">
      <c r="A138" s="38"/>
      <c r="B138" s="179"/>
      <c r="C138" s="180" t="s">
        <v>194</v>
      </c>
      <c r="D138" s="180" t="s">
        <v>180</v>
      </c>
      <c r="E138" s="181" t="s">
        <v>289</v>
      </c>
      <c r="F138" s="182" t="s">
        <v>290</v>
      </c>
      <c r="G138" s="183" t="s">
        <v>267</v>
      </c>
      <c r="H138" s="184">
        <v>0.216</v>
      </c>
      <c r="I138" s="185"/>
      <c r="J138" s="186">
        <f>ROUND(I138*H138,2)</f>
        <v>0</v>
      </c>
      <c r="K138" s="182" t="s">
        <v>268</v>
      </c>
      <c r="L138" s="39"/>
      <c r="M138" s="187" t="s">
        <v>1</v>
      </c>
      <c r="N138" s="188" t="s">
        <v>42</v>
      </c>
      <c r="O138" s="77"/>
      <c r="P138" s="189">
        <f>O138*H138</f>
        <v>0</v>
      </c>
      <c r="Q138" s="189">
        <v>0</v>
      </c>
      <c r="R138" s="189">
        <f>Q138*H138</f>
        <v>0</v>
      </c>
      <c r="S138" s="189">
        <v>0</v>
      </c>
      <c r="T138" s="190">
        <f>S138*H138</f>
        <v>0</v>
      </c>
      <c r="U138" s="38"/>
      <c r="V138" s="38"/>
      <c r="W138" s="38"/>
      <c r="X138" s="38"/>
      <c r="Y138" s="38"/>
      <c r="Z138" s="38"/>
      <c r="AA138" s="38"/>
      <c r="AB138" s="38"/>
      <c r="AC138" s="38"/>
      <c r="AD138" s="38"/>
      <c r="AE138" s="38"/>
      <c r="AR138" s="191" t="s">
        <v>269</v>
      </c>
      <c r="AT138" s="191" t="s">
        <v>180</v>
      </c>
      <c r="AU138" s="191" t="s">
        <v>87</v>
      </c>
      <c r="AY138" s="19" t="s">
        <v>177</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269</v>
      </c>
      <c r="BM138" s="191" t="s">
        <v>2226</v>
      </c>
    </row>
    <row r="139" s="14" customFormat="1">
      <c r="A139" s="14"/>
      <c r="B139" s="210"/>
      <c r="C139" s="14"/>
      <c r="D139" s="193" t="s">
        <v>271</v>
      </c>
      <c r="E139" s="211" t="s">
        <v>1</v>
      </c>
      <c r="F139" s="212" t="s">
        <v>2213</v>
      </c>
      <c r="G139" s="14"/>
      <c r="H139" s="213">
        <v>0.216</v>
      </c>
      <c r="I139" s="214"/>
      <c r="J139" s="14"/>
      <c r="K139" s="14"/>
      <c r="L139" s="210"/>
      <c r="M139" s="215"/>
      <c r="N139" s="216"/>
      <c r="O139" s="216"/>
      <c r="P139" s="216"/>
      <c r="Q139" s="216"/>
      <c r="R139" s="216"/>
      <c r="S139" s="216"/>
      <c r="T139" s="217"/>
      <c r="U139" s="14"/>
      <c r="V139" s="14"/>
      <c r="W139" s="14"/>
      <c r="X139" s="14"/>
      <c r="Y139" s="14"/>
      <c r="Z139" s="14"/>
      <c r="AA139" s="14"/>
      <c r="AB139" s="14"/>
      <c r="AC139" s="14"/>
      <c r="AD139" s="14"/>
      <c r="AE139" s="14"/>
      <c r="AT139" s="211" t="s">
        <v>271</v>
      </c>
      <c r="AU139" s="211" t="s">
        <v>87</v>
      </c>
      <c r="AV139" s="14" t="s">
        <v>87</v>
      </c>
      <c r="AW139" s="14" t="s">
        <v>32</v>
      </c>
      <c r="AX139" s="14" t="s">
        <v>77</v>
      </c>
      <c r="AY139" s="211" t="s">
        <v>177</v>
      </c>
    </row>
    <row r="140" s="15" customFormat="1">
      <c r="A140" s="15"/>
      <c r="B140" s="218"/>
      <c r="C140" s="15"/>
      <c r="D140" s="193" t="s">
        <v>271</v>
      </c>
      <c r="E140" s="219" t="s">
        <v>210</v>
      </c>
      <c r="F140" s="220" t="s">
        <v>276</v>
      </c>
      <c r="G140" s="15"/>
      <c r="H140" s="221">
        <v>0.216</v>
      </c>
      <c r="I140" s="222"/>
      <c r="J140" s="15"/>
      <c r="K140" s="15"/>
      <c r="L140" s="218"/>
      <c r="M140" s="223"/>
      <c r="N140" s="224"/>
      <c r="O140" s="224"/>
      <c r="P140" s="224"/>
      <c r="Q140" s="224"/>
      <c r="R140" s="224"/>
      <c r="S140" s="224"/>
      <c r="T140" s="225"/>
      <c r="U140" s="15"/>
      <c r="V140" s="15"/>
      <c r="W140" s="15"/>
      <c r="X140" s="15"/>
      <c r="Y140" s="15"/>
      <c r="Z140" s="15"/>
      <c r="AA140" s="15"/>
      <c r="AB140" s="15"/>
      <c r="AC140" s="15"/>
      <c r="AD140" s="15"/>
      <c r="AE140" s="15"/>
      <c r="AT140" s="219" t="s">
        <v>271</v>
      </c>
      <c r="AU140" s="219" t="s">
        <v>87</v>
      </c>
      <c r="AV140" s="15" t="s">
        <v>269</v>
      </c>
      <c r="AW140" s="15" t="s">
        <v>32</v>
      </c>
      <c r="AX140" s="15" t="s">
        <v>85</v>
      </c>
      <c r="AY140" s="219" t="s">
        <v>177</v>
      </c>
    </row>
    <row r="141" s="2" customFormat="1" ht="37.8" customHeight="1">
      <c r="A141" s="38"/>
      <c r="B141" s="179"/>
      <c r="C141" s="180" t="s">
        <v>269</v>
      </c>
      <c r="D141" s="180" t="s">
        <v>180</v>
      </c>
      <c r="E141" s="181" t="s">
        <v>293</v>
      </c>
      <c r="F141" s="182" t="s">
        <v>294</v>
      </c>
      <c r="G141" s="183" t="s">
        <v>267</v>
      </c>
      <c r="H141" s="184">
        <v>2.1600000000000001</v>
      </c>
      <c r="I141" s="185"/>
      <c r="J141" s="186">
        <f>ROUND(I141*H141,2)</f>
        <v>0</v>
      </c>
      <c r="K141" s="182" t="s">
        <v>268</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269</v>
      </c>
      <c r="AT141" s="191" t="s">
        <v>180</v>
      </c>
      <c r="AU141" s="191" t="s">
        <v>87</v>
      </c>
      <c r="AY141" s="19" t="s">
        <v>177</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269</v>
      </c>
      <c r="BM141" s="191" t="s">
        <v>2227</v>
      </c>
    </row>
    <row r="142" s="13" customFormat="1">
      <c r="A142" s="13"/>
      <c r="B142" s="203"/>
      <c r="C142" s="13"/>
      <c r="D142" s="193" t="s">
        <v>271</v>
      </c>
      <c r="E142" s="204" t="s">
        <v>1</v>
      </c>
      <c r="F142" s="205" t="s">
        <v>296</v>
      </c>
      <c r="G142" s="13"/>
      <c r="H142" s="204" t="s">
        <v>1</v>
      </c>
      <c r="I142" s="206"/>
      <c r="J142" s="13"/>
      <c r="K142" s="13"/>
      <c r="L142" s="203"/>
      <c r="M142" s="207"/>
      <c r="N142" s="208"/>
      <c r="O142" s="208"/>
      <c r="P142" s="208"/>
      <c r="Q142" s="208"/>
      <c r="R142" s="208"/>
      <c r="S142" s="208"/>
      <c r="T142" s="209"/>
      <c r="U142" s="13"/>
      <c r="V142" s="13"/>
      <c r="W142" s="13"/>
      <c r="X142" s="13"/>
      <c r="Y142" s="13"/>
      <c r="Z142" s="13"/>
      <c r="AA142" s="13"/>
      <c r="AB142" s="13"/>
      <c r="AC142" s="13"/>
      <c r="AD142" s="13"/>
      <c r="AE142" s="13"/>
      <c r="AT142" s="204" t="s">
        <v>271</v>
      </c>
      <c r="AU142" s="204" t="s">
        <v>87</v>
      </c>
      <c r="AV142" s="13" t="s">
        <v>85</v>
      </c>
      <c r="AW142" s="13" t="s">
        <v>32</v>
      </c>
      <c r="AX142" s="13" t="s">
        <v>77</v>
      </c>
      <c r="AY142" s="204" t="s">
        <v>177</v>
      </c>
    </row>
    <row r="143" s="14" customFormat="1">
      <c r="A143" s="14"/>
      <c r="B143" s="210"/>
      <c r="C143" s="14"/>
      <c r="D143" s="193" t="s">
        <v>271</v>
      </c>
      <c r="E143" s="211" t="s">
        <v>1</v>
      </c>
      <c r="F143" s="212" t="s">
        <v>297</v>
      </c>
      <c r="G143" s="14"/>
      <c r="H143" s="213">
        <v>2.1600000000000001</v>
      </c>
      <c r="I143" s="214"/>
      <c r="J143" s="14"/>
      <c r="K143" s="14"/>
      <c r="L143" s="210"/>
      <c r="M143" s="215"/>
      <c r="N143" s="216"/>
      <c r="O143" s="216"/>
      <c r="P143" s="216"/>
      <c r="Q143" s="216"/>
      <c r="R143" s="216"/>
      <c r="S143" s="216"/>
      <c r="T143" s="217"/>
      <c r="U143" s="14"/>
      <c r="V143" s="14"/>
      <c r="W143" s="14"/>
      <c r="X143" s="14"/>
      <c r="Y143" s="14"/>
      <c r="Z143" s="14"/>
      <c r="AA143" s="14"/>
      <c r="AB143" s="14"/>
      <c r="AC143" s="14"/>
      <c r="AD143" s="14"/>
      <c r="AE143" s="14"/>
      <c r="AT143" s="211" t="s">
        <v>271</v>
      </c>
      <c r="AU143" s="211" t="s">
        <v>87</v>
      </c>
      <c r="AV143" s="14" t="s">
        <v>87</v>
      </c>
      <c r="AW143" s="14" t="s">
        <v>32</v>
      </c>
      <c r="AX143" s="14" t="s">
        <v>85</v>
      </c>
      <c r="AY143" s="211" t="s">
        <v>177</v>
      </c>
    </row>
    <row r="144" s="2" customFormat="1" ht="24.15" customHeight="1">
      <c r="A144" s="38"/>
      <c r="B144" s="179"/>
      <c r="C144" s="180" t="s">
        <v>176</v>
      </c>
      <c r="D144" s="180" t="s">
        <v>180</v>
      </c>
      <c r="E144" s="181" t="s">
        <v>298</v>
      </c>
      <c r="F144" s="182" t="s">
        <v>299</v>
      </c>
      <c r="G144" s="183" t="s">
        <v>300</v>
      </c>
      <c r="H144" s="184">
        <v>0.38900000000000001</v>
      </c>
      <c r="I144" s="185"/>
      <c r="J144" s="186">
        <f>ROUND(I144*H144,2)</f>
        <v>0</v>
      </c>
      <c r="K144" s="182" t="s">
        <v>268</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87</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2228</v>
      </c>
    </row>
    <row r="145" s="14" customFormat="1">
      <c r="A145" s="14"/>
      <c r="B145" s="210"/>
      <c r="C145" s="14"/>
      <c r="D145" s="193" t="s">
        <v>271</v>
      </c>
      <c r="E145" s="211" t="s">
        <v>1</v>
      </c>
      <c r="F145" s="212" t="s">
        <v>302</v>
      </c>
      <c r="G145" s="14"/>
      <c r="H145" s="213">
        <v>0.38900000000000001</v>
      </c>
      <c r="I145" s="214"/>
      <c r="J145" s="14"/>
      <c r="K145" s="14"/>
      <c r="L145" s="210"/>
      <c r="M145" s="215"/>
      <c r="N145" s="216"/>
      <c r="O145" s="216"/>
      <c r="P145" s="216"/>
      <c r="Q145" s="216"/>
      <c r="R145" s="216"/>
      <c r="S145" s="216"/>
      <c r="T145" s="217"/>
      <c r="U145" s="14"/>
      <c r="V145" s="14"/>
      <c r="W145" s="14"/>
      <c r="X145" s="14"/>
      <c r="Y145" s="14"/>
      <c r="Z145" s="14"/>
      <c r="AA145" s="14"/>
      <c r="AB145" s="14"/>
      <c r="AC145" s="14"/>
      <c r="AD145" s="14"/>
      <c r="AE145" s="14"/>
      <c r="AT145" s="211" t="s">
        <v>271</v>
      </c>
      <c r="AU145" s="211" t="s">
        <v>87</v>
      </c>
      <c r="AV145" s="14" t="s">
        <v>87</v>
      </c>
      <c r="AW145" s="14" t="s">
        <v>32</v>
      </c>
      <c r="AX145" s="14" t="s">
        <v>85</v>
      </c>
      <c r="AY145" s="211" t="s">
        <v>177</v>
      </c>
    </row>
    <row r="146" s="2" customFormat="1" ht="16.5" customHeight="1">
      <c r="A146" s="38"/>
      <c r="B146" s="179"/>
      <c r="C146" s="180" t="s">
        <v>303</v>
      </c>
      <c r="D146" s="180" t="s">
        <v>180</v>
      </c>
      <c r="E146" s="181" t="s">
        <v>304</v>
      </c>
      <c r="F146" s="182" t="s">
        <v>305</v>
      </c>
      <c r="G146" s="183" t="s">
        <v>267</v>
      </c>
      <c r="H146" s="184">
        <v>0.216</v>
      </c>
      <c r="I146" s="185"/>
      <c r="J146" s="186">
        <f>ROUND(I146*H146,2)</f>
        <v>0</v>
      </c>
      <c r="K146" s="182" t="s">
        <v>268</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269</v>
      </c>
      <c r="AT146" s="191" t="s">
        <v>180</v>
      </c>
      <c r="AU146" s="191" t="s">
        <v>87</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2229</v>
      </c>
    </row>
    <row r="147" s="14" customFormat="1">
      <c r="A147" s="14"/>
      <c r="B147" s="210"/>
      <c r="C147" s="14"/>
      <c r="D147" s="193" t="s">
        <v>271</v>
      </c>
      <c r="E147" s="211" t="s">
        <v>1</v>
      </c>
      <c r="F147" s="212" t="s">
        <v>210</v>
      </c>
      <c r="G147" s="14"/>
      <c r="H147" s="213">
        <v>0.216</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271</v>
      </c>
      <c r="AU147" s="211" t="s">
        <v>87</v>
      </c>
      <c r="AV147" s="14" t="s">
        <v>87</v>
      </c>
      <c r="AW147" s="14" t="s">
        <v>32</v>
      </c>
      <c r="AX147" s="14" t="s">
        <v>85</v>
      </c>
      <c r="AY147" s="211" t="s">
        <v>177</v>
      </c>
    </row>
    <row r="148" s="12" customFormat="1" ht="22.8" customHeight="1">
      <c r="A148" s="12"/>
      <c r="B148" s="166"/>
      <c r="C148" s="12"/>
      <c r="D148" s="167" t="s">
        <v>76</v>
      </c>
      <c r="E148" s="177" t="s">
        <v>87</v>
      </c>
      <c r="F148" s="177" t="s">
        <v>355</v>
      </c>
      <c r="G148" s="12"/>
      <c r="H148" s="12"/>
      <c r="I148" s="169"/>
      <c r="J148" s="178">
        <f>BK148</f>
        <v>0</v>
      </c>
      <c r="K148" s="12"/>
      <c r="L148" s="166"/>
      <c r="M148" s="171"/>
      <c r="N148" s="172"/>
      <c r="O148" s="172"/>
      <c r="P148" s="173">
        <f>SUM(P149:P150)</f>
        <v>0</v>
      </c>
      <c r="Q148" s="172"/>
      <c r="R148" s="173">
        <f>SUM(R149:R150)</f>
        <v>0.49702079606400001</v>
      </c>
      <c r="S148" s="172"/>
      <c r="T148" s="174">
        <f>SUM(T149:T150)</f>
        <v>0</v>
      </c>
      <c r="U148" s="12"/>
      <c r="V148" s="12"/>
      <c r="W148" s="12"/>
      <c r="X148" s="12"/>
      <c r="Y148" s="12"/>
      <c r="Z148" s="12"/>
      <c r="AA148" s="12"/>
      <c r="AB148" s="12"/>
      <c r="AC148" s="12"/>
      <c r="AD148" s="12"/>
      <c r="AE148" s="12"/>
      <c r="AR148" s="167" t="s">
        <v>85</v>
      </c>
      <c r="AT148" s="175" t="s">
        <v>76</v>
      </c>
      <c r="AU148" s="175" t="s">
        <v>85</v>
      </c>
      <c r="AY148" s="167" t="s">
        <v>177</v>
      </c>
      <c r="BK148" s="176">
        <f>SUM(BK149:BK150)</f>
        <v>0</v>
      </c>
    </row>
    <row r="149" s="2" customFormat="1" ht="16.5" customHeight="1">
      <c r="A149" s="38"/>
      <c r="B149" s="179"/>
      <c r="C149" s="180" t="s">
        <v>307</v>
      </c>
      <c r="D149" s="180" t="s">
        <v>180</v>
      </c>
      <c r="E149" s="181" t="s">
        <v>2230</v>
      </c>
      <c r="F149" s="182" t="s">
        <v>2231</v>
      </c>
      <c r="G149" s="183" t="s">
        <v>267</v>
      </c>
      <c r="H149" s="184">
        <v>0.216</v>
      </c>
      <c r="I149" s="185"/>
      <c r="J149" s="186">
        <f>ROUND(I149*H149,2)</f>
        <v>0</v>
      </c>
      <c r="K149" s="182" t="s">
        <v>268</v>
      </c>
      <c r="L149" s="39"/>
      <c r="M149" s="187" t="s">
        <v>1</v>
      </c>
      <c r="N149" s="188" t="s">
        <v>42</v>
      </c>
      <c r="O149" s="77"/>
      <c r="P149" s="189">
        <f>O149*H149</f>
        <v>0</v>
      </c>
      <c r="Q149" s="189">
        <v>2.3010222040000001</v>
      </c>
      <c r="R149" s="189">
        <f>Q149*H149</f>
        <v>0.49702079606400001</v>
      </c>
      <c r="S149" s="189">
        <v>0</v>
      </c>
      <c r="T149" s="190">
        <f>S149*H149</f>
        <v>0</v>
      </c>
      <c r="U149" s="38"/>
      <c r="V149" s="38"/>
      <c r="W149" s="38"/>
      <c r="X149" s="38"/>
      <c r="Y149" s="38"/>
      <c r="Z149" s="38"/>
      <c r="AA149" s="38"/>
      <c r="AB149" s="38"/>
      <c r="AC149" s="38"/>
      <c r="AD149" s="38"/>
      <c r="AE149" s="38"/>
      <c r="AR149" s="191" t="s">
        <v>269</v>
      </c>
      <c r="AT149" s="191" t="s">
        <v>180</v>
      </c>
      <c r="AU149" s="191" t="s">
        <v>87</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2232</v>
      </c>
    </row>
    <row r="150" s="14" customFormat="1">
      <c r="A150" s="14"/>
      <c r="B150" s="210"/>
      <c r="C150" s="14"/>
      <c r="D150" s="193" t="s">
        <v>271</v>
      </c>
      <c r="E150" s="211" t="s">
        <v>1</v>
      </c>
      <c r="F150" s="212" t="s">
        <v>2225</v>
      </c>
      <c r="G150" s="14"/>
      <c r="H150" s="213">
        <v>0.216</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271</v>
      </c>
      <c r="AU150" s="211" t="s">
        <v>87</v>
      </c>
      <c r="AV150" s="14" t="s">
        <v>87</v>
      </c>
      <c r="AW150" s="14" t="s">
        <v>32</v>
      </c>
      <c r="AX150" s="14" t="s">
        <v>85</v>
      </c>
      <c r="AY150" s="211" t="s">
        <v>177</v>
      </c>
    </row>
    <row r="151" s="12" customFormat="1" ht="22.8" customHeight="1">
      <c r="A151" s="12"/>
      <c r="B151" s="166"/>
      <c r="C151" s="12"/>
      <c r="D151" s="167" t="s">
        <v>76</v>
      </c>
      <c r="E151" s="177" t="s">
        <v>176</v>
      </c>
      <c r="F151" s="177" t="s">
        <v>490</v>
      </c>
      <c r="G151" s="12"/>
      <c r="H151" s="12"/>
      <c r="I151" s="169"/>
      <c r="J151" s="178">
        <f>BK151</f>
        <v>0</v>
      </c>
      <c r="K151" s="12"/>
      <c r="L151" s="166"/>
      <c r="M151" s="171"/>
      <c r="N151" s="172"/>
      <c r="O151" s="172"/>
      <c r="P151" s="173">
        <f>SUM(P152:P154)</f>
        <v>0</v>
      </c>
      <c r="Q151" s="172"/>
      <c r="R151" s="173">
        <f>SUM(R152:R154)</f>
        <v>0.17130239999999999</v>
      </c>
      <c r="S151" s="172"/>
      <c r="T151" s="174">
        <f>SUM(T152:T154)</f>
        <v>0</v>
      </c>
      <c r="U151" s="12"/>
      <c r="V151" s="12"/>
      <c r="W151" s="12"/>
      <c r="X151" s="12"/>
      <c r="Y151" s="12"/>
      <c r="Z151" s="12"/>
      <c r="AA151" s="12"/>
      <c r="AB151" s="12"/>
      <c r="AC151" s="12"/>
      <c r="AD151" s="12"/>
      <c r="AE151" s="12"/>
      <c r="AR151" s="167" t="s">
        <v>85</v>
      </c>
      <c r="AT151" s="175" t="s">
        <v>76</v>
      </c>
      <c r="AU151" s="175" t="s">
        <v>85</v>
      </c>
      <c r="AY151" s="167" t="s">
        <v>177</v>
      </c>
      <c r="BK151" s="176">
        <f>SUM(BK152:BK154)</f>
        <v>0</v>
      </c>
    </row>
    <row r="152" s="2" customFormat="1" ht="24.15" customHeight="1">
      <c r="A152" s="38"/>
      <c r="B152" s="179"/>
      <c r="C152" s="180" t="s">
        <v>235</v>
      </c>
      <c r="D152" s="180" t="s">
        <v>180</v>
      </c>
      <c r="E152" s="181" t="s">
        <v>500</v>
      </c>
      <c r="F152" s="182" t="s">
        <v>501</v>
      </c>
      <c r="G152" s="183" t="s">
        <v>220</v>
      </c>
      <c r="H152" s="184">
        <v>1.9199999999999999</v>
      </c>
      <c r="I152" s="185"/>
      <c r="J152" s="186">
        <f>ROUND(I152*H152,2)</f>
        <v>0</v>
      </c>
      <c r="K152" s="182" t="s">
        <v>268</v>
      </c>
      <c r="L152" s="39"/>
      <c r="M152" s="187" t="s">
        <v>1</v>
      </c>
      <c r="N152" s="188" t="s">
        <v>42</v>
      </c>
      <c r="O152" s="77"/>
      <c r="P152" s="189">
        <f>O152*H152</f>
        <v>0</v>
      </c>
      <c r="Q152" s="189">
        <v>0.089219999999999994</v>
      </c>
      <c r="R152" s="189">
        <f>Q152*H152</f>
        <v>0.17130239999999999</v>
      </c>
      <c r="S152" s="189">
        <v>0</v>
      </c>
      <c r="T152" s="190">
        <f>S152*H152</f>
        <v>0</v>
      </c>
      <c r="U152" s="38"/>
      <c r="V152" s="38"/>
      <c r="W152" s="38"/>
      <c r="X152" s="38"/>
      <c r="Y152" s="38"/>
      <c r="Z152" s="38"/>
      <c r="AA152" s="38"/>
      <c r="AB152" s="38"/>
      <c r="AC152" s="38"/>
      <c r="AD152" s="38"/>
      <c r="AE152" s="38"/>
      <c r="AR152" s="191" t="s">
        <v>269</v>
      </c>
      <c r="AT152" s="191" t="s">
        <v>180</v>
      </c>
      <c r="AU152" s="191" t="s">
        <v>87</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269</v>
      </c>
      <c r="BM152" s="191" t="s">
        <v>2233</v>
      </c>
    </row>
    <row r="153" s="13" customFormat="1">
      <c r="A153" s="13"/>
      <c r="B153" s="203"/>
      <c r="C153" s="13"/>
      <c r="D153" s="193" t="s">
        <v>271</v>
      </c>
      <c r="E153" s="204" t="s">
        <v>1</v>
      </c>
      <c r="F153" s="205" t="s">
        <v>2234</v>
      </c>
      <c r="G153" s="13"/>
      <c r="H153" s="204" t="s">
        <v>1</v>
      </c>
      <c r="I153" s="206"/>
      <c r="J153" s="13"/>
      <c r="K153" s="13"/>
      <c r="L153" s="203"/>
      <c r="M153" s="207"/>
      <c r="N153" s="208"/>
      <c r="O153" s="208"/>
      <c r="P153" s="208"/>
      <c r="Q153" s="208"/>
      <c r="R153" s="208"/>
      <c r="S153" s="208"/>
      <c r="T153" s="209"/>
      <c r="U153" s="13"/>
      <c r="V153" s="13"/>
      <c r="W153" s="13"/>
      <c r="X153" s="13"/>
      <c r="Y153" s="13"/>
      <c r="Z153" s="13"/>
      <c r="AA153" s="13"/>
      <c r="AB153" s="13"/>
      <c r="AC153" s="13"/>
      <c r="AD153" s="13"/>
      <c r="AE153" s="13"/>
      <c r="AT153" s="204" t="s">
        <v>271</v>
      </c>
      <c r="AU153" s="204" t="s">
        <v>87</v>
      </c>
      <c r="AV153" s="13" t="s">
        <v>85</v>
      </c>
      <c r="AW153" s="13" t="s">
        <v>32</v>
      </c>
      <c r="AX153" s="13" t="s">
        <v>77</v>
      </c>
      <c r="AY153" s="204" t="s">
        <v>177</v>
      </c>
    </row>
    <row r="154" s="14" customFormat="1">
      <c r="A154" s="14"/>
      <c r="B154" s="210"/>
      <c r="C154" s="14"/>
      <c r="D154" s="193" t="s">
        <v>271</v>
      </c>
      <c r="E154" s="211" t="s">
        <v>1</v>
      </c>
      <c r="F154" s="212" t="s">
        <v>2206</v>
      </c>
      <c r="G154" s="14"/>
      <c r="H154" s="213">
        <v>1.9199999999999999</v>
      </c>
      <c r="I154" s="214"/>
      <c r="J154" s="14"/>
      <c r="K154" s="14"/>
      <c r="L154" s="210"/>
      <c r="M154" s="215"/>
      <c r="N154" s="216"/>
      <c r="O154" s="216"/>
      <c r="P154" s="216"/>
      <c r="Q154" s="216"/>
      <c r="R154" s="216"/>
      <c r="S154" s="216"/>
      <c r="T154" s="217"/>
      <c r="U154" s="14"/>
      <c r="V154" s="14"/>
      <c r="W154" s="14"/>
      <c r="X154" s="14"/>
      <c r="Y154" s="14"/>
      <c r="Z154" s="14"/>
      <c r="AA154" s="14"/>
      <c r="AB154" s="14"/>
      <c r="AC154" s="14"/>
      <c r="AD154" s="14"/>
      <c r="AE154" s="14"/>
      <c r="AT154" s="211" t="s">
        <v>271</v>
      </c>
      <c r="AU154" s="211" t="s">
        <v>87</v>
      </c>
      <c r="AV154" s="14" t="s">
        <v>87</v>
      </c>
      <c r="AW154" s="14" t="s">
        <v>32</v>
      </c>
      <c r="AX154" s="14" t="s">
        <v>85</v>
      </c>
      <c r="AY154" s="211" t="s">
        <v>177</v>
      </c>
    </row>
    <row r="155" s="12" customFormat="1" ht="22.8" customHeight="1">
      <c r="A155" s="12"/>
      <c r="B155" s="166"/>
      <c r="C155" s="12"/>
      <c r="D155" s="167" t="s">
        <v>76</v>
      </c>
      <c r="E155" s="177" t="s">
        <v>317</v>
      </c>
      <c r="F155" s="177" t="s">
        <v>652</v>
      </c>
      <c r="G155" s="12"/>
      <c r="H155" s="12"/>
      <c r="I155" s="169"/>
      <c r="J155" s="178">
        <f>BK155</f>
        <v>0</v>
      </c>
      <c r="K155" s="12"/>
      <c r="L155" s="166"/>
      <c r="M155" s="171"/>
      <c r="N155" s="172"/>
      <c r="O155" s="172"/>
      <c r="P155" s="173">
        <f>SUM(P156:P159)</f>
        <v>0</v>
      </c>
      <c r="Q155" s="172"/>
      <c r="R155" s="173">
        <f>SUM(R156:R159)</f>
        <v>0.012176000000000001</v>
      </c>
      <c r="S155" s="172"/>
      <c r="T155" s="174">
        <f>SUM(T156:T159)</f>
        <v>0</v>
      </c>
      <c r="U155" s="12"/>
      <c r="V155" s="12"/>
      <c r="W155" s="12"/>
      <c r="X155" s="12"/>
      <c r="Y155" s="12"/>
      <c r="Z155" s="12"/>
      <c r="AA155" s="12"/>
      <c r="AB155" s="12"/>
      <c r="AC155" s="12"/>
      <c r="AD155" s="12"/>
      <c r="AE155" s="12"/>
      <c r="AR155" s="167" t="s">
        <v>85</v>
      </c>
      <c r="AT155" s="175" t="s">
        <v>76</v>
      </c>
      <c r="AU155" s="175" t="s">
        <v>85</v>
      </c>
      <c r="AY155" s="167" t="s">
        <v>177</v>
      </c>
      <c r="BK155" s="176">
        <f>SUM(BK156:BK159)</f>
        <v>0</v>
      </c>
    </row>
    <row r="156" s="2" customFormat="1" ht="16.5" customHeight="1">
      <c r="A156" s="38"/>
      <c r="B156" s="179"/>
      <c r="C156" s="180" t="s">
        <v>317</v>
      </c>
      <c r="D156" s="180" t="s">
        <v>180</v>
      </c>
      <c r="E156" s="181" t="s">
        <v>695</v>
      </c>
      <c r="F156" s="182" t="s">
        <v>696</v>
      </c>
      <c r="G156" s="183" t="s">
        <v>327</v>
      </c>
      <c r="H156" s="184">
        <v>1</v>
      </c>
      <c r="I156" s="185"/>
      <c r="J156" s="186">
        <f>ROUND(I156*H156,2)</f>
        <v>0</v>
      </c>
      <c r="K156" s="182" t="s">
        <v>268</v>
      </c>
      <c r="L156" s="39"/>
      <c r="M156" s="187" t="s">
        <v>1</v>
      </c>
      <c r="N156" s="188" t="s">
        <v>42</v>
      </c>
      <c r="O156" s="77"/>
      <c r="P156" s="189">
        <f>O156*H156</f>
        <v>0</v>
      </c>
      <c r="Q156" s="189">
        <v>0.000176</v>
      </c>
      <c r="R156" s="189">
        <f>Q156*H156</f>
        <v>0.000176</v>
      </c>
      <c r="S156" s="189">
        <v>0</v>
      </c>
      <c r="T156" s="190">
        <f>S156*H156</f>
        <v>0</v>
      </c>
      <c r="U156" s="38"/>
      <c r="V156" s="38"/>
      <c r="W156" s="38"/>
      <c r="X156" s="38"/>
      <c r="Y156" s="38"/>
      <c r="Z156" s="38"/>
      <c r="AA156" s="38"/>
      <c r="AB156" s="38"/>
      <c r="AC156" s="38"/>
      <c r="AD156" s="38"/>
      <c r="AE156" s="38"/>
      <c r="AR156" s="191" t="s">
        <v>269</v>
      </c>
      <c r="AT156" s="191" t="s">
        <v>180</v>
      </c>
      <c r="AU156" s="191" t="s">
        <v>87</v>
      </c>
      <c r="AY156" s="19" t="s">
        <v>177</v>
      </c>
      <c r="BE156" s="192">
        <f>IF(N156="základní",J156,0)</f>
        <v>0</v>
      </c>
      <c r="BF156" s="192">
        <f>IF(N156="snížená",J156,0)</f>
        <v>0</v>
      </c>
      <c r="BG156" s="192">
        <f>IF(N156="zákl. přenesená",J156,0)</f>
        <v>0</v>
      </c>
      <c r="BH156" s="192">
        <f>IF(N156="sníž. přenesená",J156,0)</f>
        <v>0</v>
      </c>
      <c r="BI156" s="192">
        <f>IF(N156="nulová",J156,0)</f>
        <v>0</v>
      </c>
      <c r="BJ156" s="19" t="s">
        <v>85</v>
      </c>
      <c r="BK156" s="192">
        <f>ROUND(I156*H156,2)</f>
        <v>0</v>
      </c>
      <c r="BL156" s="19" t="s">
        <v>269</v>
      </c>
      <c r="BM156" s="191" t="s">
        <v>2235</v>
      </c>
    </row>
    <row r="157" s="2" customFormat="1" ht="16.5" customHeight="1">
      <c r="A157" s="38"/>
      <c r="B157" s="179"/>
      <c r="C157" s="226" t="s">
        <v>324</v>
      </c>
      <c r="D157" s="226" t="s">
        <v>330</v>
      </c>
      <c r="E157" s="227" t="s">
        <v>699</v>
      </c>
      <c r="F157" s="228" t="s">
        <v>700</v>
      </c>
      <c r="G157" s="229" t="s">
        <v>327</v>
      </c>
      <c r="H157" s="230">
        <v>1</v>
      </c>
      <c r="I157" s="231"/>
      <c r="J157" s="232">
        <f>ROUND(I157*H157,2)</f>
        <v>0</v>
      </c>
      <c r="K157" s="228" t="s">
        <v>268</v>
      </c>
      <c r="L157" s="233"/>
      <c r="M157" s="234" t="s">
        <v>1</v>
      </c>
      <c r="N157" s="235" t="s">
        <v>42</v>
      </c>
      <c r="O157" s="77"/>
      <c r="P157" s="189">
        <f>O157*H157</f>
        <v>0</v>
      </c>
      <c r="Q157" s="189">
        <v>0.012</v>
      </c>
      <c r="R157" s="189">
        <f>Q157*H157</f>
        <v>0.012</v>
      </c>
      <c r="S157" s="189">
        <v>0</v>
      </c>
      <c r="T157" s="190">
        <f>S157*H157</f>
        <v>0</v>
      </c>
      <c r="U157" s="38"/>
      <c r="V157" s="38"/>
      <c r="W157" s="38"/>
      <c r="X157" s="38"/>
      <c r="Y157" s="38"/>
      <c r="Z157" s="38"/>
      <c r="AA157" s="38"/>
      <c r="AB157" s="38"/>
      <c r="AC157" s="38"/>
      <c r="AD157" s="38"/>
      <c r="AE157" s="38"/>
      <c r="AR157" s="191" t="s">
        <v>235</v>
      </c>
      <c r="AT157" s="191" t="s">
        <v>330</v>
      </c>
      <c r="AU157" s="191" t="s">
        <v>87</v>
      </c>
      <c r="AY157" s="19" t="s">
        <v>177</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269</v>
      </c>
      <c r="BM157" s="191" t="s">
        <v>2236</v>
      </c>
    </row>
    <row r="158" s="2" customFormat="1" ht="33" customHeight="1">
      <c r="A158" s="38"/>
      <c r="B158" s="179"/>
      <c r="C158" s="180" t="s">
        <v>329</v>
      </c>
      <c r="D158" s="180" t="s">
        <v>180</v>
      </c>
      <c r="E158" s="181" t="s">
        <v>2237</v>
      </c>
      <c r="F158" s="182" t="s">
        <v>2238</v>
      </c>
      <c r="G158" s="183" t="s">
        <v>220</v>
      </c>
      <c r="H158" s="184">
        <v>1.9199999999999999</v>
      </c>
      <c r="I158" s="185"/>
      <c r="J158" s="186">
        <f>ROUND(I158*H158,2)</f>
        <v>0</v>
      </c>
      <c r="K158" s="182" t="s">
        <v>268</v>
      </c>
      <c r="L158" s="39"/>
      <c r="M158" s="187" t="s">
        <v>1</v>
      </c>
      <c r="N158" s="188" t="s">
        <v>42</v>
      </c>
      <c r="O158" s="77"/>
      <c r="P158" s="189">
        <f>O158*H158</f>
        <v>0</v>
      </c>
      <c r="Q158" s="189">
        <v>0</v>
      </c>
      <c r="R158" s="189">
        <f>Q158*H158</f>
        <v>0</v>
      </c>
      <c r="S158" s="189">
        <v>0</v>
      </c>
      <c r="T158" s="190">
        <f>S158*H158</f>
        <v>0</v>
      </c>
      <c r="U158" s="38"/>
      <c r="V158" s="38"/>
      <c r="W158" s="38"/>
      <c r="X158" s="38"/>
      <c r="Y158" s="38"/>
      <c r="Z158" s="38"/>
      <c r="AA158" s="38"/>
      <c r="AB158" s="38"/>
      <c r="AC158" s="38"/>
      <c r="AD158" s="38"/>
      <c r="AE158" s="38"/>
      <c r="AR158" s="191" t="s">
        <v>269</v>
      </c>
      <c r="AT158" s="191" t="s">
        <v>180</v>
      </c>
      <c r="AU158" s="191" t="s">
        <v>87</v>
      </c>
      <c r="AY158" s="19" t="s">
        <v>177</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269</v>
      </c>
      <c r="BM158" s="191" t="s">
        <v>2239</v>
      </c>
    </row>
    <row r="159" s="14" customFormat="1">
      <c r="A159" s="14"/>
      <c r="B159" s="210"/>
      <c r="C159" s="14"/>
      <c r="D159" s="193" t="s">
        <v>271</v>
      </c>
      <c r="E159" s="211" t="s">
        <v>1</v>
      </c>
      <c r="F159" s="212" t="s">
        <v>2206</v>
      </c>
      <c r="G159" s="14"/>
      <c r="H159" s="213">
        <v>1.9199999999999999</v>
      </c>
      <c r="I159" s="214"/>
      <c r="J159" s="14"/>
      <c r="K159" s="14"/>
      <c r="L159" s="210"/>
      <c r="M159" s="215"/>
      <c r="N159" s="216"/>
      <c r="O159" s="216"/>
      <c r="P159" s="216"/>
      <c r="Q159" s="216"/>
      <c r="R159" s="216"/>
      <c r="S159" s="216"/>
      <c r="T159" s="217"/>
      <c r="U159" s="14"/>
      <c r="V159" s="14"/>
      <c r="W159" s="14"/>
      <c r="X159" s="14"/>
      <c r="Y159" s="14"/>
      <c r="Z159" s="14"/>
      <c r="AA159" s="14"/>
      <c r="AB159" s="14"/>
      <c r="AC159" s="14"/>
      <c r="AD159" s="14"/>
      <c r="AE159" s="14"/>
      <c r="AT159" s="211" t="s">
        <v>271</v>
      </c>
      <c r="AU159" s="211" t="s">
        <v>87</v>
      </c>
      <c r="AV159" s="14" t="s">
        <v>87</v>
      </c>
      <c r="AW159" s="14" t="s">
        <v>32</v>
      </c>
      <c r="AX159" s="14" t="s">
        <v>85</v>
      </c>
      <c r="AY159" s="211" t="s">
        <v>177</v>
      </c>
    </row>
    <row r="160" s="12" customFormat="1" ht="22.8" customHeight="1">
      <c r="A160" s="12"/>
      <c r="B160" s="166"/>
      <c r="C160" s="12"/>
      <c r="D160" s="167" t="s">
        <v>76</v>
      </c>
      <c r="E160" s="177" t="s">
        <v>708</v>
      </c>
      <c r="F160" s="177" t="s">
        <v>709</v>
      </c>
      <c r="G160" s="12"/>
      <c r="H160" s="12"/>
      <c r="I160" s="169"/>
      <c r="J160" s="178">
        <f>BK160</f>
        <v>0</v>
      </c>
      <c r="K160" s="12"/>
      <c r="L160" s="166"/>
      <c r="M160" s="171"/>
      <c r="N160" s="172"/>
      <c r="O160" s="172"/>
      <c r="P160" s="173">
        <f>P161</f>
        <v>0</v>
      </c>
      <c r="Q160" s="172"/>
      <c r="R160" s="173">
        <f>R161</f>
        <v>0</v>
      </c>
      <c r="S160" s="172"/>
      <c r="T160" s="174">
        <f>T161</f>
        <v>0</v>
      </c>
      <c r="U160" s="12"/>
      <c r="V160" s="12"/>
      <c r="W160" s="12"/>
      <c r="X160" s="12"/>
      <c r="Y160" s="12"/>
      <c r="Z160" s="12"/>
      <c r="AA160" s="12"/>
      <c r="AB160" s="12"/>
      <c r="AC160" s="12"/>
      <c r="AD160" s="12"/>
      <c r="AE160" s="12"/>
      <c r="AR160" s="167" t="s">
        <v>85</v>
      </c>
      <c r="AT160" s="175" t="s">
        <v>76</v>
      </c>
      <c r="AU160" s="175" t="s">
        <v>85</v>
      </c>
      <c r="AY160" s="167" t="s">
        <v>177</v>
      </c>
      <c r="BK160" s="176">
        <f>BK161</f>
        <v>0</v>
      </c>
    </row>
    <row r="161" s="2" customFormat="1" ht="24.15" customHeight="1">
      <c r="A161" s="38"/>
      <c r="B161" s="179"/>
      <c r="C161" s="180" t="s">
        <v>335</v>
      </c>
      <c r="D161" s="180" t="s">
        <v>180</v>
      </c>
      <c r="E161" s="181" t="s">
        <v>2240</v>
      </c>
      <c r="F161" s="182" t="s">
        <v>2241</v>
      </c>
      <c r="G161" s="183" t="s">
        <v>300</v>
      </c>
      <c r="H161" s="184">
        <v>0.68000000000000005</v>
      </c>
      <c r="I161" s="185"/>
      <c r="J161" s="186">
        <f>ROUND(I161*H161,2)</f>
        <v>0</v>
      </c>
      <c r="K161" s="182" t="s">
        <v>268</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269</v>
      </c>
      <c r="AT161" s="191" t="s">
        <v>180</v>
      </c>
      <c r="AU161" s="191" t="s">
        <v>87</v>
      </c>
      <c r="AY161" s="19" t="s">
        <v>177</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269</v>
      </c>
      <c r="BM161" s="191" t="s">
        <v>2242</v>
      </c>
    </row>
    <row r="162" s="12" customFormat="1" ht="25.92" customHeight="1">
      <c r="A162" s="12"/>
      <c r="B162" s="166"/>
      <c r="C162" s="12"/>
      <c r="D162" s="167" t="s">
        <v>76</v>
      </c>
      <c r="E162" s="168" t="s">
        <v>714</v>
      </c>
      <c r="F162" s="168" t="s">
        <v>715</v>
      </c>
      <c r="G162" s="12"/>
      <c r="H162" s="12"/>
      <c r="I162" s="169"/>
      <c r="J162" s="170">
        <f>BK162</f>
        <v>0</v>
      </c>
      <c r="K162" s="12"/>
      <c r="L162" s="166"/>
      <c r="M162" s="171"/>
      <c r="N162" s="172"/>
      <c r="O162" s="172"/>
      <c r="P162" s="173">
        <f>P163+P169+P176+P190</f>
        <v>0</v>
      </c>
      <c r="Q162" s="172"/>
      <c r="R162" s="173">
        <f>R163+R169+R176+R190</f>
        <v>0.48560085999999997</v>
      </c>
      <c r="S162" s="172"/>
      <c r="T162" s="174">
        <f>T163+T169+T176+T190</f>
        <v>0</v>
      </c>
      <c r="U162" s="12"/>
      <c r="V162" s="12"/>
      <c r="W162" s="12"/>
      <c r="X162" s="12"/>
      <c r="Y162" s="12"/>
      <c r="Z162" s="12"/>
      <c r="AA162" s="12"/>
      <c r="AB162" s="12"/>
      <c r="AC162" s="12"/>
      <c r="AD162" s="12"/>
      <c r="AE162" s="12"/>
      <c r="AR162" s="167" t="s">
        <v>87</v>
      </c>
      <c r="AT162" s="175" t="s">
        <v>76</v>
      </c>
      <c r="AU162" s="175" t="s">
        <v>77</v>
      </c>
      <c r="AY162" s="167" t="s">
        <v>177</v>
      </c>
      <c r="BK162" s="176">
        <f>BK163+BK169+BK176+BK190</f>
        <v>0</v>
      </c>
    </row>
    <row r="163" s="12" customFormat="1" ht="22.8" customHeight="1">
      <c r="A163" s="12"/>
      <c r="B163" s="166"/>
      <c r="C163" s="12"/>
      <c r="D163" s="167" t="s">
        <v>76</v>
      </c>
      <c r="E163" s="177" t="s">
        <v>2243</v>
      </c>
      <c r="F163" s="177" t="s">
        <v>2244</v>
      </c>
      <c r="G163" s="12"/>
      <c r="H163" s="12"/>
      <c r="I163" s="169"/>
      <c r="J163" s="178">
        <f>BK163</f>
        <v>0</v>
      </c>
      <c r="K163" s="12"/>
      <c r="L163" s="166"/>
      <c r="M163" s="171"/>
      <c r="N163" s="172"/>
      <c r="O163" s="172"/>
      <c r="P163" s="173">
        <f>SUM(P164:P168)</f>
        <v>0</v>
      </c>
      <c r="Q163" s="172"/>
      <c r="R163" s="173">
        <f>SUM(R164:R168)</f>
        <v>0.13987179999999999</v>
      </c>
      <c r="S163" s="172"/>
      <c r="T163" s="174">
        <f>SUM(T164:T168)</f>
        <v>0</v>
      </c>
      <c r="U163" s="12"/>
      <c r="V163" s="12"/>
      <c r="W163" s="12"/>
      <c r="X163" s="12"/>
      <c r="Y163" s="12"/>
      <c r="Z163" s="12"/>
      <c r="AA163" s="12"/>
      <c r="AB163" s="12"/>
      <c r="AC163" s="12"/>
      <c r="AD163" s="12"/>
      <c r="AE163" s="12"/>
      <c r="AR163" s="167" t="s">
        <v>87</v>
      </c>
      <c r="AT163" s="175" t="s">
        <v>76</v>
      </c>
      <c r="AU163" s="175" t="s">
        <v>85</v>
      </c>
      <c r="AY163" s="167" t="s">
        <v>177</v>
      </c>
      <c r="BK163" s="176">
        <f>SUM(BK164:BK168)</f>
        <v>0</v>
      </c>
    </row>
    <row r="164" s="2" customFormat="1" ht="16.5" customHeight="1">
      <c r="A164" s="38"/>
      <c r="B164" s="179"/>
      <c r="C164" s="180" t="s">
        <v>339</v>
      </c>
      <c r="D164" s="180" t="s">
        <v>180</v>
      </c>
      <c r="E164" s="181" t="s">
        <v>2245</v>
      </c>
      <c r="F164" s="182" t="s">
        <v>2246</v>
      </c>
      <c r="G164" s="183" t="s">
        <v>220</v>
      </c>
      <c r="H164" s="184">
        <v>18.379999999999999</v>
      </c>
      <c r="I164" s="185"/>
      <c r="J164" s="186">
        <f>ROUND(I164*H164,2)</f>
        <v>0</v>
      </c>
      <c r="K164" s="182" t="s">
        <v>1</v>
      </c>
      <c r="L164" s="39"/>
      <c r="M164" s="187" t="s">
        <v>1</v>
      </c>
      <c r="N164" s="188" t="s">
        <v>42</v>
      </c>
      <c r="O164" s="77"/>
      <c r="P164" s="189">
        <f>O164*H164</f>
        <v>0</v>
      </c>
      <c r="Q164" s="189">
        <v>0.0076099999999999996</v>
      </c>
      <c r="R164" s="189">
        <f>Q164*H164</f>
        <v>0.13987179999999999</v>
      </c>
      <c r="S164" s="189">
        <v>0</v>
      </c>
      <c r="T164" s="190">
        <f>S164*H164</f>
        <v>0</v>
      </c>
      <c r="U164" s="38"/>
      <c r="V164" s="38"/>
      <c r="W164" s="38"/>
      <c r="X164" s="38"/>
      <c r="Y164" s="38"/>
      <c r="Z164" s="38"/>
      <c r="AA164" s="38"/>
      <c r="AB164" s="38"/>
      <c r="AC164" s="38"/>
      <c r="AD164" s="38"/>
      <c r="AE164" s="38"/>
      <c r="AR164" s="191" t="s">
        <v>350</v>
      </c>
      <c r="AT164" s="191" t="s">
        <v>180</v>
      </c>
      <c r="AU164" s="191" t="s">
        <v>87</v>
      </c>
      <c r="AY164" s="19" t="s">
        <v>177</v>
      </c>
      <c r="BE164" s="192">
        <f>IF(N164="základní",J164,0)</f>
        <v>0</v>
      </c>
      <c r="BF164" s="192">
        <f>IF(N164="snížená",J164,0)</f>
        <v>0</v>
      </c>
      <c r="BG164" s="192">
        <f>IF(N164="zákl. přenesená",J164,0)</f>
        <v>0</v>
      </c>
      <c r="BH164" s="192">
        <f>IF(N164="sníž. přenesená",J164,0)</f>
        <v>0</v>
      </c>
      <c r="BI164" s="192">
        <f>IF(N164="nulová",J164,0)</f>
        <v>0</v>
      </c>
      <c r="BJ164" s="19" t="s">
        <v>85</v>
      </c>
      <c r="BK164" s="192">
        <f>ROUND(I164*H164,2)</f>
        <v>0</v>
      </c>
      <c r="BL164" s="19" t="s">
        <v>350</v>
      </c>
      <c r="BM164" s="191" t="s">
        <v>2247</v>
      </c>
    </row>
    <row r="165" s="14" customFormat="1">
      <c r="A165" s="14"/>
      <c r="B165" s="210"/>
      <c r="C165" s="14"/>
      <c r="D165" s="193" t="s">
        <v>271</v>
      </c>
      <c r="E165" s="211" t="s">
        <v>1</v>
      </c>
      <c r="F165" s="212" t="s">
        <v>2248</v>
      </c>
      <c r="G165" s="14"/>
      <c r="H165" s="213">
        <v>9.8000000000000007</v>
      </c>
      <c r="I165" s="214"/>
      <c r="J165" s="14"/>
      <c r="K165" s="14"/>
      <c r="L165" s="210"/>
      <c r="M165" s="215"/>
      <c r="N165" s="216"/>
      <c r="O165" s="216"/>
      <c r="P165" s="216"/>
      <c r="Q165" s="216"/>
      <c r="R165" s="216"/>
      <c r="S165" s="216"/>
      <c r="T165" s="217"/>
      <c r="U165" s="14"/>
      <c r="V165" s="14"/>
      <c r="W165" s="14"/>
      <c r="X165" s="14"/>
      <c r="Y165" s="14"/>
      <c r="Z165" s="14"/>
      <c r="AA165" s="14"/>
      <c r="AB165" s="14"/>
      <c r="AC165" s="14"/>
      <c r="AD165" s="14"/>
      <c r="AE165" s="14"/>
      <c r="AT165" s="211" t="s">
        <v>271</v>
      </c>
      <c r="AU165" s="211" t="s">
        <v>87</v>
      </c>
      <c r="AV165" s="14" t="s">
        <v>87</v>
      </c>
      <c r="AW165" s="14" t="s">
        <v>32</v>
      </c>
      <c r="AX165" s="14" t="s">
        <v>77</v>
      </c>
      <c r="AY165" s="211" t="s">
        <v>177</v>
      </c>
    </row>
    <row r="166" s="14" customFormat="1">
      <c r="A166" s="14"/>
      <c r="B166" s="210"/>
      <c r="C166" s="14"/>
      <c r="D166" s="193" t="s">
        <v>271</v>
      </c>
      <c r="E166" s="211" t="s">
        <v>1</v>
      </c>
      <c r="F166" s="212" t="s">
        <v>2249</v>
      </c>
      <c r="G166" s="14"/>
      <c r="H166" s="213">
        <v>8.5800000000000001</v>
      </c>
      <c r="I166" s="214"/>
      <c r="J166" s="14"/>
      <c r="K166" s="14"/>
      <c r="L166" s="210"/>
      <c r="M166" s="215"/>
      <c r="N166" s="216"/>
      <c r="O166" s="216"/>
      <c r="P166" s="216"/>
      <c r="Q166" s="216"/>
      <c r="R166" s="216"/>
      <c r="S166" s="216"/>
      <c r="T166" s="217"/>
      <c r="U166" s="14"/>
      <c r="V166" s="14"/>
      <c r="W166" s="14"/>
      <c r="X166" s="14"/>
      <c r="Y166" s="14"/>
      <c r="Z166" s="14"/>
      <c r="AA166" s="14"/>
      <c r="AB166" s="14"/>
      <c r="AC166" s="14"/>
      <c r="AD166" s="14"/>
      <c r="AE166" s="14"/>
      <c r="AT166" s="211" t="s">
        <v>271</v>
      </c>
      <c r="AU166" s="211" t="s">
        <v>87</v>
      </c>
      <c r="AV166" s="14" t="s">
        <v>87</v>
      </c>
      <c r="AW166" s="14" t="s">
        <v>32</v>
      </c>
      <c r="AX166" s="14" t="s">
        <v>77</v>
      </c>
      <c r="AY166" s="211" t="s">
        <v>177</v>
      </c>
    </row>
    <row r="167" s="15" customFormat="1">
      <c r="A167" s="15"/>
      <c r="B167" s="218"/>
      <c r="C167" s="15"/>
      <c r="D167" s="193" t="s">
        <v>271</v>
      </c>
      <c r="E167" s="219" t="s">
        <v>2210</v>
      </c>
      <c r="F167" s="220" t="s">
        <v>276</v>
      </c>
      <c r="G167" s="15"/>
      <c r="H167" s="221">
        <v>18.379999999999999</v>
      </c>
      <c r="I167" s="222"/>
      <c r="J167" s="15"/>
      <c r="K167" s="15"/>
      <c r="L167" s="218"/>
      <c r="M167" s="223"/>
      <c r="N167" s="224"/>
      <c r="O167" s="224"/>
      <c r="P167" s="224"/>
      <c r="Q167" s="224"/>
      <c r="R167" s="224"/>
      <c r="S167" s="224"/>
      <c r="T167" s="225"/>
      <c r="U167" s="15"/>
      <c r="V167" s="15"/>
      <c r="W167" s="15"/>
      <c r="X167" s="15"/>
      <c r="Y167" s="15"/>
      <c r="Z167" s="15"/>
      <c r="AA167" s="15"/>
      <c r="AB167" s="15"/>
      <c r="AC167" s="15"/>
      <c r="AD167" s="15"/>
      <c r="AE167" s="15"/>
      <c r="AT167" s="219" t="s">
        <v>271</v>
      </c>
      <c r="AU167" s="219" t="s">
        <v>87</v>
      </c>
      <c r="AV167" s="15" t="s">
        <v>269</v>
      </c>
      <c r="AW167" s="15" t="s">
        <v>32</v>
      </c>
      <c r="AX167" s="15" t="s">
        <v>85</v>
      </c>
      <c r="AY167" s="219" t="s">
        <v>177</v>
      </c>
    </row>
    <row r="168" s="2" customFormat="1" ht="24.15" customHeight="1">
      <c r="A168" s="38"/>
      <c r="B168" s="179"/>
      <c r="C168" s="180" t="s">
        <v>343</v>
      </c>
      <c r="D168" s="180" t="s">
        <v>180</v>
      </c>
      <c r="E168" s="181" t="s">
        <v>2250</v>
      </c>
      <c r="F168" s="182" t="s">
        <v>2251</v>
      </c>
      <c r="G168" s="183" t="s">
        <v>762</v>
      </c>
      <c r="H168" s="236"/>
      <c r="I168" s="185"/>
      <c r="J168" s="186">
        <f>ROUND(I168*H168,2)</f>
        <v>0</v>
      </c>
      <c r="K168" s="182" t="s">
        <v>268</v>
      </c>
      <c r="L168" s="39"/>
      <c r="M168" s="187" t="s">
        <v>1</v>
      </c>
      <c r="N168" s="188" t="s">
        <v>42</v>
      </c>
      <c r="O168" s="77"/>
      <c r="P168" s="189">
        <f>O168*H168</f>
        <v>0</v>
      </c>
      <c r="Q168" s="189">
        <v>0</v>
      </c>
      <c r="R168" s="189">
        <f>Q168*H168</f>
        <v>0</v>
      </c>
      <c r="S168" s="189">
        <v>0</v>
      </c>
      <c r="T168" s="190">
        <f>S168*H168</f>
        <v>0</v>
      </c>
      <c r="U168" s="38"/>
      <c r="V168" s="38"/>
      <c r="W168" s="38"/>
      <c r="X168" s="38"/>
      <c r="Y168" s="38"/>
      <c r="Z168" s="38"/>
      <c r="AA168" s="38"/>
      <c r="AB168" s="38"/>
      <c r="AC168" s="38"/>
      <c r="AD168" s="38"/>
      <c r="AE168" s="38"/>
      <c r="AR168" s="191" t="s">
        <v>350</v>
      </c>
      <c r="AT168" s="191" t="s">
        <v>180</v>
      </c>
      <c r="AU168" s="191" t="s">
        <v>87</v>
      </c>
      <c r="AY168" s="19" t="s">
        <v>177</v>
      </c>
      <c r="BE168" s="192">
        <f>IF(N168="základní",J168,0)</f>
        <v>0</v>
      </c>
      <c r="BF168" s="192">
        <f>IF(N168="snížená",J168,0)</f>
        <v>0</v>
      </c>
      <c r="BG168" s="192">
        <f>IF(N168="zákl. přenesená",J168,0)</f>
        <v>0</v>
      </c>
      <c r="BH168" s="192">
        <f>IF(N168="sníž. přenesená",J168,0)</f>
        <v>0</v>
      </c>
      <c r="BI168" s="192">
        <f>IF(N168="nulová",J168,0)</f>
        <v>0</v>
      </c>
      <c r="BJ168" s="19" t="s">
        <v>85</v>
      </c>
      <c r="BK168" s="192">
        <f>ROUND(I168*H168,2)</f>
        <v>0</v>
      </c>
      <c r="BL168" s="19" t="s">
        <v>350</v>
      </c>
      <c r="BM168" s="191" t="s">
        <v>2252</v>
      </c>
    </row>
    <row r="169" s="12" customFormat="1" ht="22.8" customHeight="1">
      <c r="A169" s="12"/>
      <c r="B169" s="166"/>
      <c r="C169" s="12"/>
      <c r="D169" s="167" t="s">
        <v>76</v>
      </c>
      <c r="E169" s="177" t="s">
        <v>909</v>
      </c>
      <c r="F169" s="177" t="s">
        <v>910</v>
      </c>
      <c r="G169" s="12"/>
      <c r="H169" s="12"/>
      <c r="I169" s="169"/>
      <c r="J169" s="178">
        <f>BK169</f>
        <v>0</v>
      </c>
      <c r="K169" s="12"/>
      <c r="L169" s="166"/>
      <c r="M169" s="171"/>
      <c r="N169" s="172"/>
      <c r="O169" s="172"/>
      <c r="P169" s="173">
        <f>SUM(P170:P175)</f>
        <v>0</v>
      </c>
      <c r="Q169" s="172"/>
      <c r="R169" s="173">
        <f>SUM(R170:R175)</f>
        <v>0.013201259999999999</v>
      </c>
      <c r="S169" s="172"/>
      <c r="T169" s="174">
        <f>SUM(T170:T175)</f>
        <v>0</v>
      </c>
      <c r="U169" s="12"/>
      <c r="V169" s="12"/>
      <c r="W169" s="12"/>
      <c r="X169" s="12"/>
      <c r="Y169" s="12"/>
      <c r="Z169" s="12"/>
      <c r="AA169" s="12"/>
      <c r="AB169" s="12"/>
      <c r="AC169" s="12"/>
      <c r="AD169" s="12"/>
      <c r="AE169" s="12"/>
      <c r="AR169" s="167" t="s">
        <v>87</v>
      </c>
      <c r="AT169" s="175" t="s">
        <v>76</v>
      </c>
      <c r="AU169" s="175" t="s">
        <v>85</v>
      </c>
      <c r="AY169" s="167" t="s">
        <v>177</v>
      </c>
      <c r="BK169" s="176">
        <f>SUM(BK170:BK175)</f>
        <v>0</v>
      </c>
    </row>
    <row r="170" s="2" customFormat="1" ht="24.15" customHeight="1">
      <c r="A170" s="38"/>
      <c r="B170" s="179"/>
      <c r="C170" s="180" t="s">
        <v>8</v>
      </c>
      <c r="D170" s="180" t="s">
        <v>180</v>
      </c>
      <c r="E170" s="181" t="s">
        <v>2253</v>
      </c>
      <c r="F170" s="182" t="s">
        <v>2254</v>
      </c>
      <c r="G170" s="183" t="s">
        <v>369</v>
      </c>
      <c r="H170" s="184">
        <v>3.8999999999999999</v>
      </c>
      <c r="I170" s="185"/>
      <c r="J170" s="186">
        <f>ROUND(I170*H170,2)</f>
        <v>0</v>
      </c>
      <c r="K170" s="182" t="s">
        <v>268</v>
      </c>
      <c r="L170" s="39"/>
      <c r="M170" s="187" t="s">
        <v>1</v>
      </c>
      <c r="N170" s="188" t="s">
        <v>42</v>
      </c>
      <c r="O170" s="77"/>
      <c r="P170" s="189">
        <f>O170*H170</f>
        <v>0</v>
      </c>
      <c r="Q170" s="189">
        <v>0.0022775</v>
      </c>
      <c r="R170" s="189">
        <f>Q170*H170</f>
        <v>0.0088822499999999995</v>
      </c>
      <c r="S170" s="189">
        <v>0</v>
      </c>
      <c r="T170" s="190">
        <f>S170*H170</f>
        <v>0</v>
      </c>
      <c r="U170" s="38"/>
      <c r="V170" s="38"/>
      <c r="W170" s="38"/>
      <c r="X170" s="38"/>
      <c r="Y170" s="38"/>
      <c r="Z170" s="38"/>
      <c r="AA170" s="38"/>
      <c r="AB170" s="38"/>
      <c r="AC170" s="38"/>
      <c r="AD170" s="38"/>
      <c r="AE170" s="38"/>
      <c r="AR170" s="191" t="s">
        <v>350</v>
      </c>
      <c r="AT170" s="191" t="s">
        <v>180</v>
      </c>
      <c r="AU170" s="191" t="s">
        <v>87</v>
      </c>
      <c r="AY170" s="19" t="s">
        <v>177</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350</v>
      </c>
      <c r="BM170" s="191" t="s">
        <v>2255</v>
      </c>
    </row>
    <row r="171" s="14" customFormat="1">
      <c r="A171" s="14"/>
      <c r="B171" s="210"/>
      <c r="C171" s="14"/>
      <c r="D171" s="193" t="s">
        <v>271</v>
      </c>
      <c r="E171" s="211" t="s">
        <v>1</v>
      </c>
      <c r="F171" s="212" t="s">
        <v>2256</v>
      </c>
      <c r="G171" s="14"/>
      <c r="H171" s="213">
        <v>3.8999999999999999</v>
      </c>
      <c r="I171" s="214"/>
      <c r="J171" s="14"/>
      <c r="K171" s="14"/>
      <c r="L171" s="210"/>
      <c r="M171" s="215"/>
      <c r="N171" s="216"/>
      <c r="O171" s="216"/>
      <c r="P171" s="216"/>
      <c r="Q171" s="216"/>
      <c r="R171" s="216"/>
      <c r="S171" s="216"/>
      <c r="T171" s="217"/>
      <c r="U171" s="14"/>
      <c r="V171" s="14"/>
      <c r="W171" s="14"/>
      <c r="X171" s="14"/>
      <c r="Y171" s="14"/>
      <c r="Z171" s="14"/>
      <c r="AA171" s="14"/>
      <c r="AB171" s="14"/>
      <c r="AC171" s="14"/>
      <c r="AD171" s="14"/>
      <c r="AE171" s="14"/>
      <c r="AT171" s="211" t="s">
        <v>271</v>
      </c>
      <c r="AU171" s="211" t="s">
        <v>87</v>
      </c>
      <c r="AV171" s="14" t="s">
        <v>87</v>
      </c>
      <c r="AW171" s="14" t="s">
        <v>32</v>
      </c>
      <c r="AX171" s="14" t="s">
        <v>85</v>
      </c>
      <c r="AY171" s="211" t="s">
        <v>177</v>
      </c>
    </row>
    <row r="172" s="2" customFormat="1" ht="24.15" customHeight="1">
      <c r="A172" s="38"/>
      <c r="B172" s="179"/>
      <c r="C172" s="180" t="s">
        <v>350</v>
      </c>
      <c r="D172" s="180" t="s">
        <v>180</v>
      </c>
      <c r="E172" s="181" t="s">
        <v>2257</v>
      </c>
      <c r="F172" s="182" t="s">
        <v>2258</v>
      </c>
      <c r="G172" s="183" t="s">
        <v>327</v>
      </c>
      <c r="H172" s="184">
        <v>1</v>
      </c>
      <c r="I172" s="185"/>
      <c r="J172" s="186">
        <f>ROUND(I172*H172,2)</f>
        <v>0</v>
      </c>
      <c r="K172" s="182" t="s">
        <v>268</v>
      </c>
      <c r="L172" s="39"/>
      <c r="M172" s="187" t="s">
        <v>1</v>
      </c>
      <c r="N172" s="188" t="s">
        <v>42</v>
      </c>
      <c r="O172" s="77"/>
      <c r="P172" s="189">
        <f>O172*H172</f>
        <v>0</v>
      </c>
      <c r="Q172" s="189">
        <v>0.00031199999999999999</v>
      </c>
      <c r="R172" s="189">
        <f>Q172*H172</f>
        <v>0.00031199999999999999</v>
      </c>
      <c r="S172" s="189">
        <v>0</v>
      </c>
      <c r="T172" s="190">
        <f>S172*H172</f>
        <v>0</v>
      </c>
      <c r="U172" s="38"/>
      <c r="V172" s="38"/>
      <c r="W172" s="38"/>
      <c r="X172" s="38"/>
      <c r="Y172" s="38"/>
      <c r="Z172" s="38"/>
      <c r="AA172" s="38"/>
      <c r="AB172" s="38"/>
      <c r="AC172" s="38"/>
      <c r="AD172" s="38"/>
      <c r="AE172" s="38"/>
      <c r="AR172" s="191" t="s">
        <v>350</v>
      </c>
      <c r="AT172" s="191" t="s">
        <v>180</v>
      </c>
      <c r="AU172" s="191" t="s">
        <v>87</v>
      </c>
      <c r="AY172" s="19" t="s">
        <v>177</v>
      </c>
      <c r="BE172" s="192">
        <f>IF(N172="základní",J172,0)</f>
        <v>0</v>
      </c>
      <c r="BF172" s="192">
        <f>IF(N172="snížená",J172,0)</f>
        <v>0</v>
      </c>
      <c r="BG172" s="192">
        <f>IF(N172="zákl. přenesená",J172,0)</f>
        <v>0</v>
      </c>
      <c r="BH172" s="192">
        <f>IF(N172="sníž. přenesená",J172,0)</f>
        <v>0</v>
      </c>
      <c r="BI172" s="192">
        <f>IF(N172="nulová",J172,0)</f>
        <v>0</v>
      </c>
      <c r="BJ172" s="19" t="s">
        <v>85</v>
      </c>
      <c r="BK172" s="192">
        <f>ROUND(I172*H172,2)</f>
        <v>0</v>
      </c>
      <c r="BL172" s="19" t="s">
        <v>350</v>
      </c>
      <c r="BM172" s="191" t="s">
        <v>2259</v>
      </c>
    </row>
    <row r="173" s="2" customFormat="1" ht="24.15" customHeight="1">
      <c r="A173" s="38"/>
      <c r="B173" s="179"/>
      <c r="C173" s="180" t="s">
        <v>356</v>
      </c>
      <c r="D173" s="180" t="s">
        <v>180</v>
      </c>
      <c r="E173" s="181" t="s">
        <v>2260</v>
      </c>
      <c r="F173" s="182" t="s">
        <v>2261</v>
      </c>
      <c r="G173" s="183" t="s">
        <v>369</v>
      </c>
      <c r="H173" s="184">
        <v>2.1000000000000001</v>
      </c>
      <c r="I173" s="185"/>
      <c r="J173" s="186">
        <f>ROUND(I173*H173,2)</f>
        <v>0</v>
      </c>
      <c r="K173" s="182" t="s">
        <v>268</v>
      </c>
      <c r="L173" s="39"/>
      <c r="M173" s="187" t="s">
        <v>1</v>
      </c>
      <c r="N173" s="188" t="s">
        <v>42</v>
      </c>
      <c r="O173" s="77"/>
      <c r="P173" s="189">
        <f>O173*H173</f>
        <v>0</v>
      </c>
      <c r="Q173" s="189">
        <v>0.0019081</v>
      </c>
      <c r="R173" s="189">
        <f>Q173*H173</f>
        <v>0.0040070100000000001</v>
      </c>
      <c r="S173" s="189">
        <v>0</v>
      </c>
      <c r="T173" s="190">
        <f>S173*H173</f>
        <v>0</v>
      </c>
      <c r="U173" s="38"/>
      <c r="V173" s="38"/>
      <c r="W173" s="38"/>
      <c r="X173" s="38"/>
      <c r="Y173" s="38"/>
      <c r="Z173" s="38"/>
      <c r="AA173" s="38"/>
      <c r="AB173" s="38"/>
      <c r="AC173" s="38"/>
      <c r="AD173" s="38"/>
      <c r="AE173" s="38"/>
      <c r="AR173" s="191" t="s">
        <v>350</v>
      </c>
      <c r="AT173" s="191" t="s">
        <v>180</v>
      </c>
      <c r="AU173" s="191" t="s">
        <v>87</v>
      </c>
      <c r="AY173" s="19" t="s">
        <v>177</v>
      </c>
      <c r="BE173" s="192">
        <f>IF(N173="základní",J173,0)</f>
        <v>0</v>
      </c>
      <c r="BF173" s="192">
        <f>IF(N173="snížená",J173,0)</f>
        <v>0</v>
      </c>
      <c r="BG173" s="192">
        <f>IF(N173="zákl. přenesená",J173,0)</f>
        <v>0</v>
      </c>
      <c r="BH173" s="192">
        <f>IF(N173="sníž. přenesená",J173,0)</f>
        <v>0</v>
      </c>
      <c r="BI173" s="192">
        <f>IF(N173="nulová",J173,0)</f>
        <v>0</v>
      </c>
      <c r="BJ173" s="19" t="s">
        <v>85</v>
      </c>
      <c r="BK173" s="192">
        <f>ROUND(I173*H173,2)</f>
        <v>0</v>
      </c>
      <c r="BL173" s="19" t="s">
        <v>350</v>
      </c>
      <c r="BM173" s="191" t="s">
        <v>2262</v>
      </c>
    </row>
    <row r="174" s="14" customFormat="1">
      <c r="A174" s="14"/>
      <c r="B174" s="210"/>
      <c r="C174" s="14"/>
      <c r="D174" s="193" t="s">
        <v>271</v>
      </c>
      <c r="E174" s="211" t="s">
        <v>1</v>
      </c>
      <c r="F174" s="212" t="s">
        <v>2263</v>
      </c>
      <c r="G174" s="14"/>
      <c r="H174" s="213">
        <v>2.1000000000000001</v>
      </c>
      <c r="I174" s="214"/>
      <c r="J174" s="14"/>
      <c r="K174" s="14"/>
      <c r="L174" s="210"/>
      <c r="M174" s="215"/>
      <c r="N174" s="216"/>
      <c r="O174" s="216"/>
      <c r="P174" s="216"/>
      <c r="Q174" s="216"/>
      <c r="R174" s="216"/>
      <c r="S174" s="216"/>
      <c r="T174" s="217"/>
      <c r="U174" s="14"/>
      <c r="V174" s="14"/>
      <c r="W174" s="14"/>
      <c r="X174" s="14"/>
      <c r="Y174" s="14"/>
      <c r="Z174" s="14"/>
      <c r="AA174" s="14"/>
      <c r="AB174" s="14"/>
      <c r="AC174" s="14"/>
      <c r="AD174" s="14"/>
      <c r="AE174" s="14"/>
      <c r="AT174" s="211" t="s">
        <v>271</v>
      </c>
      <c r="AU174" s="211" t="s">
        <v>87</v>
      </c>
      <c r="AV174" s="14" t="s">
        <v>87</v>
      </c>
      <c r="AW174" s="14" t="s">
        <v>32</v>
      </c>
      <c r="AX174" s="14" t="s">
        <v>85</v>
      </c>
      <c r="AY174" s="211" t="s">
        <v>177</v>
      </c>
    </row>
    <row r="175" s="2" customFormat="1" ht="24.15" customHeight="1">
      <c r="A175" s="38"/>
      <c r="B175" s="179"/>
      <c r="C175" s="180" t="s">
        <v>361</v>
      </c>
      <c r="D175" s="180" t="s">
        <v>180</v>
      </c>
      <c r="E175" s="181" t="s">
        <v>955</v>
      </c>
      <c r="F175" s="182" t="s">
        <v>956</v>
      </c>
      <c r="G175" s="183" t="s">
        <v>762</v>
      </c>
      <c r="H175" s="236"/>
      <c r="I175" s="185"/>
      <c r="J175" s="186">
        <f>ROUND(I175*H175,2)</f>
        <v>0</v>
      </c>
      <c r="K175" s="182" t="s">
        <v>268</v>
      </c>
      <c r="L175" s="39"/>
      <c r="M175" s="187" t="s">
        <v>1</v>
      </c>
      <c r="N175" s="188" t="s">
        <v>42</v>
      </c>
      <c r="O175" s="77"/>
      <c r="P175" s="189">
        <f>O175*H175</f>
        <v>0</v>
      </c>
      <c r="Q175" s="189">
        <v>0</v>
      </c>
      <c r="R175" s="189">
        <f>Q175*H175</f>
        <v>0</v>
      </c>
      <c r="S175" s="189">
        <v>0</v>
      </c>
      <c r="T175" s="190">
        <f>S175*H175</f>
        <v>0</v>
      </c>
      <c r="U175" s="38"/>
      <c r="V175" s="38"/>
      <c r="W175" s="38"/>
      <c r="X175" s="38"/>
      <c r="Y175" s="38"/>
      <c r="Z175" s="38"/>
      <c r="AA175" s="38"/>
      <c r="AB175" s="38"/>
      <c r="AC175" s="38"/>
      <c r="AD175" s="38"/>
      <c r="AE175" s="38"/>
      <c r="AR175" s="191" t="s">
        <v>350</v>
      </c>
      <c r="AT175" s="191" t="s">
        <v>180</v>
      </c>
      <c r="AU175" s="191" t="s">
        <v>87</v>
      </c>
      <c r="AY175" s="19" t="s">
        <v>177</v>
      </c>
      <c r="BE175" s="192">
        <f>IF(N175="základní",J175,0)</f>
        <v>0</v>
      </c>
      <c r="BF175" s="192">
        <f>IF(N175="snížená",J175,0)</f>
        <v>0</v>
      </c>
      <c r="BG175" s="192">
        <f>IF(N175="zákl. přenesená",J175,0)</f>
        <v>0</v>
      </c>
      <c r="BH175" s="192">
        <f>IF(N175="sníž. přenesená",J175,0)</f>
        <v>0</v>
      </c>
      <c r="BI175" s="192">
        <f>IF(N175="nulová",J175,0)</f>
        <v>0</v>
      </c>
      <c r="BJ175" s="19" t="s">
        <v>85</v>
      </c>
      <c r="BK175" s="192">
        <f>ROUND(I175*H175,2)</f>
        <v>0</v>
      </c>
      <c r="BL175" s="19" t="s">
        <v>350</v>
      </c>
      <c r="BM175" s="191" t="s">
        <v>2264</v>
      </c>
    </row>
    <row r="176" s="12" customFormat="1" ht="22.8" customHeight="1">
      <c r="A176" s="12"/>
      <c r="B176" s="166"/>
      <c r="C176" s="12"/>
      <c r="D176" s="167" t="s">
        <v>76</v>
      </c>
      <c r="E176" s="177" t="s">
        <v>958</v>
      </c>
      <c r="F176" s="177" t="s">
        <v>959</v>
      </c>
      <c r="G176" s="12"/>
      <c r="H176" s="12"/>
      <c r="I176" s="169"/>
      <c r="J176" s="178">
        <f>BK176</f>
        <v>0</v>
      </c>
      <c r="K176" s="12"/>
      <c r="L176" s="166"/>
      <c r="M176" s="171"/>
      <c r="N176" s="172"/>
      <c r="O176" s="172"/>
      <c r="P176" s="173">
        <f>SUM(P177:P189)</f>
        <v>0</v>
      </c>
      <c r="Q176" s="172"/>
      <c r="R176" s="173">
        <f>SUM(R177:R189)</f>
        <v>0.19207099999999999</v>
      </c>
      <c r="S176" s="172"/>
      <c r="T176" s="174">
        <f>SUM(T177:T189)</f>
        <v>0</v>
      </c>
      <c r="U176" s="12"/>
      <c r="V176" s="12"/>
      <c r="W176" s="12"/>
      <c r="X176" s="12"/>
      <c r="Y176" s="12"/>
      <c r="Z176" s="12"/>
      <c r="AA176" s="12"/>
      <c r="AB176" s="12"/>
      <c r="AC176" s="12"/>
      <c r="AD176" s="12"/>
      <c r="AE176" s="12"/>
      <c r="AR176" s="167" t="s">
        <v>87</v>
      </c>
      <c r="AT176" s="175" t="s">
        <v>76</v>
      </c>
      <c r="AU176" s="175" t="s">
        <v>85</v>
      </c>
      <c r="AY176" s="167" t="s">
        <v>177</v>
      </c>
      <c r="BK176" s="176">
        <f>SUM(BK177:BK189)</f>
        <v>0</v>
      </c>
    </row>
    <row r="177" s="2" customFormat="1" ht="24.15" customHeight="1">
      <c r="A177" s="38"/>
      <c r="B177" s="179"/>
      <c r="C177" s="180" t="s">
        <v>366</v>
      </c>
      <c r="D177" s="180" t="s">
        <v>180</v>
      </c>
      <c r="E177" s="181" t="s">
        <v>2265</v>
      </c>
      <c r="F177" s="182" t="s">
        <v>2266</v>
      </c>
      <c r="G177" s="183" t="s">
        <v>650</v>
      </c>
      <c r="H177" s="184">
        <v>1</v>
      </c>
      <c r="I177" s="185"/>
      <c r="J177" s="186">
        <f>ROUND(I177*H177,2)</f>
        <v>0</v>
      </c>
      <c r="K177" s="182" t="s">
        <v>1</v>
      </c>
      <c r="L177" s="39"/>
      <c r="M177" s="187" t="s">
        <v>1</v>
      </c>
      <c r="N177" s="188" t="s">
        <v>42</v>
      </c>
      <c r="O177" s="77"/>
      <c r="P177" s="189">
        <f>O177*H177</f>
        <v>0</v>
      </c>
      <c r="Q177" s="189">
        <v>0</v>
      </c>
      <c r="R177" s="189">
        <f>Q177*H177</f>
        <v>0</v>
      </c>
      <c r="S177" s="189">
        <v>0</v>
      </c>
      <c r="T177" s="190">
        <f>S177*H177</f>
        <v>0</v>
      </c>
      <c r="U177" s="38"/>
      <c r="V177" s="38"/>
      <c r="W177" s="38"/>
      <c r="X177" s="38"/>
      <c r="Y177" s="38"/>
      <c r="Z177" s="38"/>
      <c r="AA177" s="38"/>
      <c r="AB177" s="38"/>
      <c r="AC177" s="38"/>
      <c r="AD177" s="38"/>
      <c r="AE177" s="38"/>
      <c r="AR177" s="191" t="s">
        <v>350</v>
      </c>
      <c r="AT177" s="191" t="s">
        <v>180</v>
      </c>
      <c r="AU177" s="191" t="s">
        <v>87</v>
      </c>
      <c r="AY177" s="19" t="s">
        <v>177</v>
      </c>
      <c r="BE177" s="192">
        <f>IF(N177="základní",J177,0)</f>
        <v>0</v>
      </c>
      <c r="BF177" s="192">
        <f>IF(N177="snížená",J177,0)</f>
        <v>0</v>
      </c>
      <c r="BG177" s="192">
        <f>IF(N177="zákl. přenesená",J177,0)</f>
        <v>0</v>
      </c>
      <c r="BH177" s="192">
        <f>IF(N177="sníž. přenesená",J177,0)</f>
        <v>0</v>
      </c>
      <c r="BI177" s="192">
        <f>IF(N177="nulová",J177,0)</f>
        <v>0</v>
      </c>
      <c r="BJ177" s="19" t="s">
        <v>85</v>
      </c>
      <c r="BK177" s="192">
        <f>ROUND(I177*H177,2)</f>
        <v>0</v>
      </c>
      <c r="BL177" s="19" t="s">
        <v>350</v>
      </c>
      <c r="BM177" s="191" t="s">
        <v>2267</v>
      </c>
    </row>
    <row r="178" s="2" customFormat="1">
      <c r="A178" s="38"/>
      <c r="B178" s="39"/>
      <c r="C178" s="38"/>
      <c r="D178" s="193" t="s">
        <v>187</v>
      </c>
      <c r="E178" s="38"/>
      <c r="F178" s="194" t="s">
        <v>2268</v>
      </c>
      <c r="G178" s="38"/>
      <c r="H178" s="38"/>
      <c r="I178" s="195"/>
      <c r="J178" s="38"/>
      <c r="K178" s="38"/>
      <c r="L178" s="39"/>
      <c r="M178" s="196"/>
      <c r="N178" s="197"/>
      <c r="O178" s="77"/>
      <c r="P178" s="77"/>
      <c r="Q178" s="77"/>
      <c r="R178" s="77"/>
      <c r="S178" s="77"/>
      <c r="T178" s="78"/>
      <c r="U178" s="38"/>
      <c r="V178" s="38"/>
      <c r="W178" s="38"/>
      <c r="X178" s="38"/>
      <c r="Y178" s="38"/>
      <c r="Z178" s="38"/>
      <c r="AA178" s="38"/>
      <c r="AB178" s="38"/>
      <c r="AC178" s="38"/>
      <c r="AD178" s="38"/>
      <c r="AE178" s="38"/>
      <c r="AT178" s="19" t="s">
        <v>187</v>
      </c>
      <c r="AU178" s="19" t="s">
        <v>87</v>
      </c>
    </row>
    <row r="179" s="2" customFormat="1" ht="24.15" customHeight="1">
      <c r="A179" s="38"/>
      <c r="B179" s="179"/>
      <c r="C179" s="180" t="s">
        <v>371</v>
      </c>
      <c r="D179" s="180" t="s">
        <v>180</v>
      </c>
      <c r="E179" s="181" t="s">
        <v>2269</v>
      </c>
      <c r="F179" s="182" t="s">
        <v>2270</v>
      </c>
      <c r="G179" s="183" t="s">
        <v>650</v>
      </c>
      <c r="H179" s="184">
        <v>1</v>
      </c>
      <c r="I179" s="185"/>
      <c r="J179" s="186">
        <f>ROUND(I179*H179,2)</f>
        <v>0</v>
      </c>
      <c r="K179" s="182" t="s">
        <v>1</v>
      </c>
      <c r="L179" s="39"/>
      <c r="M179" s="187" t="s">
        <v>1</v>
      </c>
      <c r="N179" s="188" t="s">
        <v>42</v>
      </c>
      <c r="O179" s="77"/>
      <c r="P179" s="189">
        <f>O179*H179</f>
        <v>0</v>
      </c>
      <c r="Q179" s="189">
        <v>0</v>
      </c>
      <c r="R179" s="189">
        <f>Q179*H179</f>
        <v>0</v>
      </c>
      <c r="S179" s="189">
        <v>0</v>
      </c>
      <c r="T179" s="190">
        <f>S179*H179</f>
        <v>0</v>
      </c>
      <c r="U179" s="38"/>
      <c r="V179" s="38"/>
      <c r="W179" s="38"/>
      <c r="X179" s="38"/>
      <c r="Y179" s="38"/>
      <c r="Z179" s="38"/>
      <c r="AA179" s="38"/>
      <c r="AB179" s="38"/>
      <c r="AC179" s="38"/>
      <c r="AD179" s="38"/>
      <c r="AE179" s="38"/>
      <c r="AR179" s="191" t="s">
        <v>350</v>
      </c>
      <c r="AT179" s="191" t="s">
        <v>180</v>
      </c>
      <c r="AU179" s="191" t="s">
        <v>87</v>
      </c>
      <c r="AY179" s="19" t="s">
        <v>177</v>
      </c>
      <c r="BE179" s="192">
        <f>IF(N179="základní",J179,0)</f>
        <v>0</v>
      </c>
      <c r="BF179" s="192">
        <f>IF(N179="snížená",J179,0)</f>
        <v>0</v>
      </c>
      <c r="BG179" s="192">
        <f>IF(N179="zákl. přenesená",J179,0)</f>
        <v>0</v>
      </c>
      <c r="BH179" s="192">
        <f>IF(N179="sníž. přenesená",J179,0)</f>
        <v>0</v>
      </c>
      <c r="BI179" s="192">
        <f>IF(N179="nulová",J179,0)</f>
        <v>0</v>
      </c>
      <c r="BJ179" s="19" t="s">
        <v>85</v>
      </c>
      <c r="BK179" s="192">
        <f>ROUND(I179*H179,2)</f>
        <v>0</v>
      </c>
      <c r="BL179" s="19" t="s">
        <v>350</v>
      </c>
      <c r="BM179" s="191" t="s">
        <v>2271</v>
      </c>
    </row>
    <row r="180" s="2" customFormat="1">
      <c r="A180" s="38"/>
      <c r="B180" s="39"/>
      <c r="C180" s="38"/>
      <c r="D180" s="193" t="s">
        <v>187</v>
      </c>
      <c r="E180" s="38"/>
      <c r="F180" s="194" t="s">
        <v>2268</v>
      </c>
      <c r="G180" s="38"/>
      <c r="H180" s="38"/>
      <c r="I180" s="195"/>
      <c r="J180" s="38"/>
      <c r="K180" s="38"/>
      <c r="L180" s="39"/>
      <c r="M180" s="196"/>
      <c r="N180" s="197"/>
      <c r="O180" s="77"/>
      <c r="P180" s="77"/>
      <c r="Q180" s="77"/>
      <c r="R180" s="77"/>
      <c r="S180" s="77"/>
      <c r="T180" s="78"/>
      <c r="U180" s="38"/>
      <c r="V180" s="38"/>
      <c r="W180" s="38"/>
      <c r="X180" s="38"/>
      <c r="Y180" s="38"/>
      <c r="Z180" s="38"/>
      <c r="AA180" s="38"/>
      <c r="AB180" s="38"/>
      <c r="AC180" s="38"/>
      <c r="AD180" s="38"/>
      <c r="AE180" s="38"/>
      <c r="AT180" s="19" t="s">
        <v>187</v>
      </c>
      <c r="AU180" s="19" t="s">
        <v>87</v>
      </c>
    </row>
    <row r="181" s="2" customFormat="1" ht="24.15" customHeight="1">
      <c r="A181" s="38"/>
      <c r="B181" s="179"/>
      <c r="C181" s="180" t="s">
        <v>7</v>
      </c>
      <c r="D181" s="180" t="s">
        <v>180</v>
      </c>
      <c r="E181" s="181" t="s">
        <v>977</v>
      </c>
      <c r="F181" s="182" t="s">
        <v>978</v>
      </c>
      <c r="G181" s="183" t="s">
        <v>220</v>
      </c>
      <c r="H181" s="184">
        <v>18.379999999999999</v>
      </c>
      <c r="I181" s="185"/>
      <c r="J181" s="186">
        <f>ROUND(I181*H181,2)</f>
        <v>0</v>
      </c>
      <c r="K181" s="182" t="s">
        <v>268</v>
      </c>
      <c r="L181" s="39"/>
      <c r="M181" s="187" t="s">
        <v>1</v>
      </c>
      <c r="N181" s="188" t="s">
        <v>42</v>
      </c>
      <c r="O181" s="77"/>
      <c r="P181" s="189">
        <f>O181*H181</f>
        <v>0</v>
      </c>
      <c r="Q181" s="189">
        <v>0</v>
      </c>
      <c r="R181" s="189">
        <f>Q181*H181</f>
        <v>0</v>
      </c>
      <c r="S181" s="189">
        <v>0</v>
      </c>
      <c r="T181" s="190">
        <f>S181*H181</f>
        <v>0</v>
      </c>
      <c r="U181" s="38"/>
      <c r="V181" s="38"/>
      <c r="W181" s="38"/>
      <c r="X181" s="38"/>
      <c r="Y181" s="38"/>
      <c r="Z181" s="38"/>
      <c r="AA181" s="38"/>
      <c r="AB181" s="38"/>
      <c r="AC181" s="38"/>
      <c r="AD181" s="38"/>
      <c r="AE181" s="38"/>
      <c r="AR181" s="191" t="s">
        <v>350</v>
      </c>
      <c r="AT181" s="191" t="s">
        <v>180</v>
      </c>
      <c r="AU181" s="191" t="s">
        <v>87</v>
      </c>
      <c r="AY181" s="19" t="s">
        <v>177</v>
      </c>
      <c r="BE181" s="192">
        <f>IF(N181="základní",J181,0)</f>
        <v>0</v>
      </c>
      <c r="BF181" s="192">
        <f>IF(N181="snížená",J181,0)</f>
        <v>0</v>
      </c>
      <c r="BG181" s="192">
        <f>IF(N181="zákl. přenesená",J181,0)</f>
        <v>0</v>
      </c>
      <c r="BH181" s="192">
        <f>IF(N181="sníž. přenesená",J181,0)</f>
        <v>0</v>
      </c>
      <c r="BI181" s="192">
        <f>IF(N181="nulová",J181,0)</f>
        <v>0</v>
      </c>
      <c r="BJ181" s="19" t="s">
        <v>85</v>
      </c>
      <c r="BK181" s="192">
        <f>ROUND(I181*H181,2)</f>
        <v>0</v>
      </c>
      <c r="BL181" s="19" t="s">
        <v>350</v>
      </c>
      <c r="BM181" s="191" t="s">
        <v>2272</v>
      </c>
    </row>
    <row r="182" s="14" customFormat="1">
      <c r="A182" s="14"/>
      <c r="B182" s="210"/>
      <c r="C182" s="14"/>
      <c r="D182" s="193" t="s">
        <v>271</v>
      </c>
      <c r="E182" s="211" t="s">
        <v>1</v>
      </c>
      <c r="F182" s="212" t="s">
        <v>2273</v>
      </c>
      <c r="G182" s="14"/>
      <c r="H182" s="213">
        <v>18.379999999999999</v>
      </c>
      <c r="I182" s="214"/>
      <c r="J182" s="14"/>
      <c r="K182" s="14"/>
      <c r="L182" s="210"/>
      <c r="M182" s="215"/>
      <c r="N182" s="216"/>
      <c r="O182" s="216"/>
      <c r="P182" s="216"/>
      <c r="Q182" s="216"/>
      <c r="R182" s="216"/>
      <c r="S182" s="216"/>
      <c r="T182" s="217"/>
      <c r="U182" s="14"/>
      <c r="V182" s="14"/>
      <c r="W182" s="14"/>
      <c r="X182" s="14"/>
      <c r="Y182" s="14"/>
      <c r="Z182" s="14"/>
      <c r="AA182" s="14"/>
      <c r="AB182" s="14"/>
      <c r="AC182" s="14"/>
      <c r="AD182" s="14"/>
      <c r="AE182" s="14"/>
      <c r="AT182" s="211" t="s">
        <v>271</v>
      </c>
      <c r="AU182" s="211" t="s">
        <v>87</v>
      </c>
      <c r="AV182" s="14" t="s">
        <v>87</v>
      </c>
      <c r="AW182" s="14" t="s">
        <v>32</v>
      </c>
      <c r="AX182" s="14" t="s">
        <v>77</v>
      </c>
      <c r="AY182" s="211" t="s">
        <v>177</v>
      </c>
    </row>
    <row r="183" s="15" customFormat="1">
      <c r="A183" s="15"/>
      <c r="B183" s="218"/>
      <c r="C183" s="15"/>
      <c r="D183" s="193" t="s">
        <v>271</v>
      </c>
      <c r="E183" s="219" t="s">
        <v>222</v>
      </c>
      <c r="F183" s="220" t="s">
        <v>276</v>
      </c>
      <c r="G183" s="15"/>
      <c r="H183" s="221">
        <v>18.379999999999999</v>
      </c>
      <c r="I183" s="222"/>
      <c r="J183" s="15"/>
      <c r="K183" s="15"/>
      <c r="L183" s="218"/>
      <c r="M183" s="223"/>
      <c r="N183" s="224"/>
      <c r="O183" s="224"/>
      <c r="P183" s="224"/>
      <c r="Q183" s="224"/>
      <c r="R183" s="224"/>
      <c r="S183" s="224"/>
      <c r="T183" s="225"/>
      <c r="U183" s="15"/>
      <c r="V183" s="15"/>
      <c r="W183" s="15"/>
      <c r="X183" s="15"/>
      <c r="Y183" s="15"/>
      <c r="Z183" s="15"/>
      <c r="AA183" s="15"/>
      <c r="AB183" s="15"/>
      <c r="AC183" s="15"/>
      <c r="AD183" s="15"/>
      <c r="AE183" s="15"/>
      <c r="AT183" s="219" t="s">
        <v>271</v>
      </c>
      <c r="AU183" s="219" t="s">
        <v>87</v>
      </c>
      <c r="AV183" s="15" t="s">
        <v>269</v>
      </c>
      <c r="AW183" s="15" t="s">
        <v>32</v>
      </c>
      <c r="AX183" s="15" t="s">
        <v>85</v>
      </c>
      <c r="AY183" s="219" t="s">
        <v>177</v>
      </c>
    </row>
    <row r="184" s="2" customFormat="1" ht="24.15" customHeight="1">
      <c r="A184" s="38"/>
      <c r="B184" s="179"/>
      <c r="C184" s="180" t="s">
        <v>380</v>
      </c>
      <c r="D184" s="180" t="s">
        <v>180</v>
      </c>
      <c r="E184" s="181" t="s">
        <v>1017</v>
      </c>
      <c r="F184" s="182" t="s">
        <v>1018</v>
      </c>
      <c r="G184" s="183" t="s">
        <v>220</v>
      </c>
      <c r="H184" s="184">
        <v>18.379999999999999</v>
      </c>
      <c r="I184" s="185"/>
      <c r="J184" s="186">
        <f>ROUND(I184*H184,2)</f>
        <v>0</v>
      </c>
      <c r="K184" s="182" t="s">
        <v>1</v>
      </c>
      <c r="L184" s="39"/>
      <c r="M184" s="187" t="s">
        <v>1</v>
      </c>
      <c r="N184" s="188" t="s">
        <v>42</v>
      </c>
      <c r="O184" s="77"/>
      <c r="P184" s="189">
        <f>O184*H184</f>
        <v>0</v>
      </c>
      <c r="Q184" s="189">
        <v>0</v>
      </c>
      <c r="R184" s="189">
        <f>Q184*H184</f>
        <v>0</v>
      </c>
      <c r="S184" s="189">
        <v>0</v>
      </c>
      <c r="T184" s="190">
        <f>S184*H184</f>
        <v>0</v>
      </c>
      <c r="U184" s="38"/>
      <c r="V184" s="38"/>
      <c r="W184" s="38"/>
      <c r="X184" s="38"/>
      <c r="Y184" s="38"/>
      <c r="Z184" s="38"/>
      <c r="AA184" s="38"/>
      <c r="AB184" s="38"/>
      <c r="AC184" s="38"/>
      <c r="AD184" s="38"/>
      <c r="AE184" s="38"/>
      <c r="AR184" s="191" t="s">
        <v>350</v>
      </c>
      <c r="AT184" s="191" t="s">
        <v>180</v>
      </c>
      <c r="AU184" s="191" t="s">
        <v>87</v>
      </c>
      <c r="AY184" s="19" t="s">
        <v>177</v>
      </c>
      <c r="BE184" s="192">
        <f>IF(N184="základní",J184,0)</f>
        <v>0</v>
      </c>
      <c r="BF184" s="192">
        <f>IF(N184="snížená",J184,0)</f>
        <v>0</v>
      </c>
      <c r="BG184" s="192">
        <f>IF(N184="zákl. přenesená",J184,0)</f>
        <v>0</v>
      </c>
      <c r="BH184" s="192">
        <f>IF(N184="sníž. přenesená",J184,0)</f>
        <v>0</v>
      </c>
      <c r="BI184" s="192">
        <f>IF(N184="nulová",J184,0)</f>
        <v>0</v>
      </c>
      <c r="BJ184" s="19" t="s">
        <v>85</v>
      </c>
      <c r="BK184" s="192">
        <f>ROUND(I184*H184,2)</f>
        <v>0</v>
      </c>
      <c r="BL184" s="19" t="s">
        <v>350</v>
      </c>
      <c r="BM184" s="191" t="s">
        <v>2274</v>
      </c>
    </row>
    <row r="185" s="14" customFormat="1">
      <c r="A185" s="14"/>
      <c r="B185" s="210"/>
      <c r="C185" s="14"/>
      <c r="D185" s="193" t="s">
        <v>271</v>
      </c>
      <c r="E185" s="211" t="s">
        <v>1</v>
      </c>
      <c r="F185" s="212" t="s">
        <v>222</v>
      </c>
      <c r="G185" s="14"/>
      <c r="H185" s="213">
        <v>18.379999999999999</v>
      </c>
      <c r="I185" s="214"/>
      <c r="J185" s="14"/>
      <c r="K185" s="14"/>
      <c r="L185" s="210"/>
      <c r="M185" s="215"/>
      <c r="N185" s="216"/>
      <c r="O185" s="216"/>
      <c r="P185" s="216"/>
      <c r="Q185" s="216"/>
      <c r="R185" s="216"/>
      <c r="S185" s="216"/>
      <c r="T185" s="217"/>
      <c r="U185" s="14"/>
      <c r="V185" s="14"/>
      <c r="W185" s="14"/>
      <c r="X185" s="14"/>
      <c r="Y185" s="14"/>
      <c r="Z185" s="14"/>
      <c r="AA185" s="14"/>
      <c r="AB185" s="14"/>
      <c r="AC185" s="14"/>
      <c r="AD185" s="14"/>
      <c r="AE185" s="14"/>
      <c r="AT185" s="211" t="s">
        <v>271</v>
      </c>
      <c r="AU185" s="211" t="s">
        <v>87</v>
      </c>
      <c r="AV185" s="14" t="s">
        <v>87</v>
      </c>
      <c r="AW185" s="14" t="s">
        <v>32</v>
      </c>
      <c r="AX185" s="14" t="s">
        <v>85</v>
      </c>
      <c r="AY185" s="211" t="s">
        <v>177</v>
      </c>
    </row>
    <row r="186" s="2" customFormat="1" ht="16.5" customHeight="1">
      <c r="A186" s="38"/>
      <c r="B186" s="179"/>
      <c r="C186" s="226" t="s">
        <v>385</v>
      </c>
      <c r="D186" s="226" t="s">
        <v>330</v>
      </c>
      <c r="E186" s="227" t="s">
        <v>990</v>
      </c>
      <c r="F186" s="228" t="s">
        <v>991</v>
      </c>
      <c r="G186" s="229" t="s">
        <v>220</v>
      </c>
      <c r="H186" s="230">
        <v>20.218</v>
      </c>
      <c r="I186" s="231"/>
      <c r="J186" s="232">
        <f>ROUND(I186*H186,2)</f>
        <v>0</v>
      </c>
      <c r="K186" s="228" t="s">
        <v>1</v>
      </c>
      <c r="L186" s="233"/>
      <c r="M186" s="234" t="s">
        <v>1</v>
      </c>
      <c r="N186" s="235" t="s">
        <v>42</v>
      </c>
      <c r="O186" s="77"/>
      <c r="P186" s="189">
        <f>O186*H186</f>
        <v>0</v>
      </c>
      <c r="Q186" s="189">
        <v>0.0094999999999999998</v>
      </c>
      <c r="R186" s="189">
        <f>Q186*H186</f>
        <v>0.19207099999999999</v>
      </c>
      <c r="S186" s="189">
        <v>0</v>
      </c>
      <c r="T186" s="190">
        <f>S186*H186</f>
        <v>0</v>
      </c>
      <c r="U186" s="38"/>
      <c r="V186" s="38"/>
      <c r="W186" s="38"/>
      <c r="X186" s="38"/>
      <c r="Y186" s="38"/>
      <c r="Z186" s="38"/>
      <c r="AA186" s="38"/>
      <c r="AB186" s="38"/>
      <c r="AC186" s="38"/>
      <c r="AD186" s="38"/>
      <c r="AE186" s="38"/>
      <c r="AR186" s="191" t="s">
        <v>440</v>
      </c>
      <c r="AT186" s="191" t="s">
        <v>330</v>
      </c>
      <c r="AU186" s="191" t="s">
        <v>87</v>
      </c>
      <c r="AY186" s="19" t="s">
        <v>177</v>
      </c>
      <c r="BE186" s="192">
        <f>IF(N186="základní",J186,0)</f>
        <v>0</v>
      </c>
      <c r="BF186" s="192">
        <f>IF(N186="snížená",J186,0)</f>
        <v>0</v>
      </c>
      <c r="BG186" s="192">
        <f>IF(N186="zákl. přenesená",J186,0)</f>
        <v>0</v>
      </c>
      <c r="BH186" s="192">
        <f>IF(N186="sníž. přenesená",J186,0)</f>
        <v>0</v>
      </c>
      <c r="BI186" s="192">
        <f>IF(N186="nulová",J186,0)</f>
        <v>0</v>
      </c>
      <c r="BJ186" s="19" t="s">
        <v>85</v>
      </c>
      <c r="BK186" s="192">
        <f>ROUND(I186*H186,2)</f>
        <v>0</v>
      </c>
      <c r="BL186" s="19" t="s">
        <v>350</v>
      </c>
      <c r="BM186" s="191" t="s">
        <v>2275</v>
      </c>
    </row>
    <row r="187" s="14" customFormat="1">
      <c r="A187" s="14"/>
      <c r="B187" s="210"/>
      <c r="C187" s="14"/>
      <c r="D187" s="193" t="s">
        <v>271</v>
      </c>
      <c r="E187" s="211" t="s">
        <v>1</v>
      </c>
      <c r="F187" s="212" t="s">
        <v>994</v>
      </c>
      <c r="G187" s="14"/>
      <c r="H187" s="213">
        <v>20.218</v>
      </c>
      <c r="I187" s="214"/>
      <c r="J187" s="14"/>
      <c r="K187" s="14"/>
      <c r="L187" s="210"/>
      <c r="M187" s="215"/>
      <c r="N187" s="216"/>
      <c r="O187" s="216"/>
      <c r="P187" s="216"/>
      <c r="Q187" s="216"/>
      <c r="R187" s="216"/>
      <c r="S187" s="216"/>
      <c r="T187" s="217"/>
      <c r="U187" s="14"/>
      <c r="V187" s="14"/>
      <c r="W187" s="14"/>
      <c r="X187" s="14"/>
      <c r="Y187" s="14"/>
      <c r="Z187" s="14"/>
      <c r="AA187" s="14"/>
      <c r="AB187" s="14"/>
      <c r="AC187" s="14"/>
      <c r="AD187" s="14"/>
      <c r="AE187" s="14"/>
      <c r="AT187" s="211" t="s">
        <v>271</v>
      </c>
      <c r="AU187" s="211" t="s">
        <v>87</v>
      </c>
      <c r="AV187" s="14" t="s">
        <v>87</v>
      </c>
      <c r="AW187" s="14" t="s">
        <v>32</v>
      </c>
      <c r="AX187" s="14" t="s">
        <v>77</v>
      </c>
      <c r="AY187" s="211" t="s">
        <v>177</v>
      </c>
    </row>
    <row r="188" s="15" customFormat="1">
      <c r="A188" s="15"/>
      <c r="B188" s="218"/>
      <c r="C188" s="15"/>
      <c r="D188" s="193" t="s">
        <v>271</v>
      </c>
      <c r="E188" s="219" t="s">
        <v>1</v>
      </c>
      <c r="F188" s="220" t="s">
        <v>276</v>
      </c>
      <c r="G188" s="15"/>
      <c r="H188" s="221">
        <v>20.218</v>
      </c>
      <c r="I188" s="222"/>
      <c r="J188" s="15"/>
      <c r="K188" s="15"/>
      <c r="L188" s="218"/>
      <c r="M188" s="223"/>
      <c r="N188" s="224"/>
      <c r="O188" s="224"/>
      <c r="P188" s="224"/>
      <c r="Q188" s="224"/>
      <c r="R188" s="224"/>
      <c r="S188" s="224"/>
      <c r="T188" s="225"/>
      <c r="U188" s="15"/>
      <c r="V188" s="15"/>
      <c r="W188" s="15"/>
      <c r="X188" s="15"/>
      <c r="Y188" s="15"/>
      <c r="Z188" s="15"/>
      <c r="AA188" s="15"/>
      <c r="AB188" s="15"/>
      <c r="AC188" s="15"/>
      <c r="AD188" s="15"/>
      <c r="AE188" s="15"/>
      <c r="AT188" s="219" t="s">
        <v>271</v>
      </c>
      <c r="AU188" s="219" t="s">
        <v>87</v>
      </c>
      <c r="AV188" s="15" t="s">
        <v>269</v>
      </c>
      <c r="AW188" s="15" t="s">
        <v>32</v>
      </c>
      <c r="AX188" s="15" t="s">
        <v>85</v>
      </c>
      <c r="AY188" s="219" t="s">
        <v>177</v>
      </c>
    </row>
    <row r="189" s="2" customFormat="1" ht="24.15" customHeight="1">
      <c r="A189" s="38"/>
      <c r="B189" s="179"/>
      <c r="C189" s="180" t="s">
        <v>389</v>
      </c>
      <c r="D189" s="180" t="s">
        <v>180</v>
      </c>
      <c r="E189" s="181" t="s">
        <v>1107</v>
      </c>
      <c r="F189" s="182" t="s">
        <v>1108</v>
      </c>
      <c r="G189" s="183" t="s">
        <v>762</v>
      </c>
      <c r="H189" s="236"/>
      <c r="I189" s="185"/>
      <c r="J189" s="186">
        <f>ROUND(I189*H189,2)</f>
        <v>0</v>
      </c>
      <c r="K189" s="182" t="s">
        <v>268</v>
      </c>
      <c r="L189" s="39"/>
      <c r="M189" s="187" t="s">
        <v>1</v>
      </c>
      <c r="N189" s="188" t="s">
        <v>42</v>
      </c>
      <c r="O189" s="77"/>
      <c r="P189" s="189">
        <f>O189*H189</f>
        <v>0</v>
      </c>
      <c r="Q189" s="189">
        <v>0</v>
      </c>
      <c r="R189" s="189">
        <f>Q189*H189</f>
        <v>0</v>
      </c>
      <c r="S189" s="189">
        <v>0</v>
      </c>
      <c r="T189" s="190">
        <f>S189*H189</f>
        <v>0</v>
      </c>
      <c r="U189" s="38"/>
      <c r="V189" s="38"/>
      <c r="W189" s="38"/>
      <c r="X189" s="38"/>
      <c r="Y189" s="38"/>
      <c r="Z189" s="38"/>
      <c r="AA189" s="38"/>
      <c r="AB189" s="38"/>
      <c r="AC189" s="38"/>
      <c r="AD189" s="38"/>
      <c r="AE189" s="38"/>
      <c r="AR189" s="191" t="s">
        <v>350</v>
      </c>
      <c r="AT189" s="191" t="s">
        <v>180</v>
      </c>
      <c r="AU189" s="191" t="s">
        <v>87</v>
      </c>
      <c r="AY189" s="19" t="s">
        <v>177</v>
      </c>
      <c r="BE189" s="192">
        <f>IF(N189="základní",J189,0)</f>
        <v>0</v>
      </c>
      <c r="BF189" s="192">
        <f>IF(N189="snížená",J189,0)</f>
        <v>0</v>
      </c>
      <c r="BG189" s="192">
        <f>IF(N189="zákl. přenesená",J189,0)</f>
        <v>0</v>
      </c>
      <c r="BH189" s="192">
        <f>IF(N189="sníž. přenesená",J189,0)</f>
        <v>0</v>
      </c>
      <c r="BI189" s="192">
        <f>IF(N189="nulová",J189,0)</f>
        <v>0</v>
      </c>
      <c r="BJ189" s="19" t="s">
        <v>85</v>
      </c>
      <c r="BK189" s="192">
        <f>ROUND(I189*H189,2)</f>
        <v>0</v>
      </c>
      <c r="BL189" s="19" t="s">
        <v>350</v>
      </c>
      <c r="BM189" s="191" t="s">
        <v>2276</v>
      </c>
    </row>
    <row r="190" s="12" customFormat="1" ht="22.8" customHeight="1">
      <c r="A190" s="12"/>
      <c r="B190" s="166"/>
      <c r="C190" s="12"/>
      <c r="D190" s="167" t="s">
        <v>76</v>
      </c>
      <c r="E190" s="177" t="s">
        <v>1110</v>
      </c>
      <c r="F190" s="177" t="s">
        <v>1111</v>
      </c>
      <c r="G190" s="12"/>
      <c r="H190" s="12"/>
      <c r="I190" s="169"/>
      <c r="J190" s="178">
        <f>BK190</f>
        <v>0</v>
      </c>
      <c r="K190" s="12"/>
      <c r="L190" s="166"/>
      <c r="M190" s="171"/>
      <c r="N190" s="172"/>
      <c r="O190" s="172"/>
      <c r="P190" s="173">
        <f>SUM(P191:P200)</f>
        <v>0</v>
      </c>
      <c r="Q190" s="172"/>
      <c r="R190" s="173">
        <f>SUM(R191:R200)</f>
        <v>0.14045679999999999</v>
      </c>
      <c r="S190" s="172"/>
      <c r="T190" s="174">
        <f>SUM(T191:T200)</f>
        <v>0</v>
      </c>
      <c r="U190" s="12"/>
      <c r="V190" s="12"/>
      <c r="W190" s="12"/>
      <c r="X190" s="12"/>
      <c r="Y190" s="12"/>
      <c r="Z190" s="12"/>
      <c r="AA190" s="12"/>
      <c r="AB190" s="12"/>
      <c r="AC190" s="12"/>
      <c r="AD190" s="12"/>
      <c r="AE190" s="12"/>
      <c r="AR190" s="167" t="s">
        <v>87</v>
      </c>
      <c r="AT190" s="175" t="s">
        <v>76</v>
      </c>
      <c r="AU190" s="175" t="s">
        <v>85</v>
      </c>
      <c r="AY190" s="167" t="s">
        <v>177</v>
      </c>
      <c r="BK190" s="176">
        <f>SUM(BK191:BK200)</f>
        <v>0</v>
      </c>
    </row>
    <row r="191" s="2" customFormat="1" ht="16.5" customHeight="1">
      <c r="A191" s="38"/>
      <c r="B191" s="179"/>
      <c r="C191" s="180" t="s">
        <v>217</v>
      </c>
      <c r="D191" s="180" t="s">
        <v>180</v>
      </c>
      <c r="E191" s="181" t="s">
        <v>2277</v>
      </c>
      <c r="F191" s="182" t="s">
        <v>1114</v>
      </c>
      <c r="G191" s="183" t="s">
        <v>1115</v>
      </c>
      <c r="H191" s="184">
        <v>699.60000000000002</v>
      </c>
      <c r="I191" s="185"/>
      <c r="J191" s="186">
        <f>ROUND(I191*H191,2)</f>
        <v>0</v>
      </c>
      <c r="K191" s="182" t="s">
        <v>1</v>
      </c>
      <c r="L191" s="39"/>
      <c r="M191" s="187" t="s">
        <v>1</v>
      </c>
      <c r="N191" s="188" t="s">
        <v>42</v>
      </c>
      <c r="O191" s="77"/>
      <c r="P191" s="189">
        <f>O191*H191</f>
        <v>0</v>
      </c>
      <c r="Q191" s="189">
        <v>0</v>
      </c>
      <c r="R191" s="189">
        <f>Q191*H191</f>
        <v>0</v>
      </c>
      <c r="S191" s="189">
        <v>0</v>
      </c>
      <c r="T191" s="190">
        <f>S191*H191</f>
        <v>0</v>
      </c>
      <c r="U191" s="38"/>
      <c r="V191" s="38"/>
      <c r="W191" s="38"/>
      <c r="X191" s="38"/>
      <c r="Y191" s="38"/>
      <c r="Z191" s="38"/>
      <c r="AA191" s="38"/>
      <c r="AB191" s="38"/>
      <c r="AC191" s="38"/>
      <c r="AD191" s="38"/>
      <c r="AE191" s="38"/>
      <c r="AR191" s="191" t="s">
        <v>350</v>
      </c>
      <c r="AT191" s="191" t="s">
        <v>180</v>
      </c>
      <c r="AU191" s="191" t="s">
        <v>87</v>
      </c>
      <c r="AY191" s="19" t="s">
        <v>177</v>
      </c>
      <c r="BE191" s="192">
        <f>IF(N191="základní",J191,0)</f>
        <v>0</v>
      </c>
      <c r="BF191" s="192">
        <f>IF(N191="snížená",J191,0)</f>
        <v>0</v>
      </c>
      <c r="BG191" s="192">
        <f>IF(N191="zákl. přenesená",J191,0)</f>
        <v>0</v>
      </c>
      <c r="BH191" s="192">
        <f>IF(N191="sníž. přenesená",J191,0)</f>
        <v>0</v>
      </c>
      <c r="BI191" s="192">
        <f>IF(N191="nulová",J191,0)</f>
        <v>0</v>
      </c>
      <c r="BJ191" s="19" t="s">
        <v>85</v>
      </c>
      <c r="BK191" s="192">
        <f>ROUND(I191*H191,2)</f>
        <v>0</v>
      </c>
      <c r="BL191" s="19" t="s">
        <v>350</v>
      </c>
      <c r="BM191" s="191" t="s">
        <v>2278</v>
      </c>
    </row>
    <row r="192" s="2" customFormat="1">
      <c r="A192" s="38"/>
      <c r="B192" s="39"/>
      <c r="C192" s="38"/>
      <c r="D192" s="193" t="s">
        <v>187</v>
      </c>
      <c r="E192" s="38"/>
      <c r="F192" s="194" t="s">
        <v>2279</v>
      </c>
      <c r="G192" s="38"/>
      <c r="H192" s="38"/>
      <c r="I192" s="195"/>
      <c r="J192" s="38"/>
      <c r="K192" s="38"/>
      <c r="L192" s="39"/>
      <c r="M192" s="196"/>
      <c r="N192" s="197"/>
      <c r="O192" s="77"/>
      <c r="P192" s="77"/>
      <c r="Q192" s="77"/>
      <c r="R192" s="77"/>
      <c r="S192" s="77"/>
      <c r="T192" s="78"/>
      <c r="U192" s="38"/>
      <c r="V192" s="38"/>
      <c r="W192" s="38"/>
      <c r="X192" s="38"/>
      <c r="Y192" s="38"/>
      <c r="Z192" s="38"/>
      <c r="AA192" s="38"/>
      <c r="AB192" s="38"/>
      <c r="AC192" s="38"/>
      <c r="AD192" s="38"/>
      <c r="AE192" s="38"/>
      <c r="AT192" s="19" t="s">
        <v>187</v>
      </c>
      <c r="AU192" s="19" t="s">
        <v>87</v>
      </c>
    </row>
    <row r="193" s="14" customFormat="1">
      <c r="A193" s="14"/>
      <c r="B193" s="210"/>
      <c r="C193" s="14"/>
      <c r="D193" s="193" t="s">
        <v>271</v>
      </c>
      <c r="E193" s="211" t="s">
        <v>1</v>
      </c>
      <c r="F193" s="212" t="s">
        <v>2280</v>
      </c>
      <c r="G193" s="14"/>
      <c r="H193" s="213">
        <v>699.60000000000002</v>
      </c>
      <c r="I193" s="214"/>
      <c r="J193" s="14"/>
      <c r="K193" s="14"/>
      <c r="L193" s="210"/>
      <c r="M193" s="215"/>
      <c r="N193" s="216"/>
      <c r="O193" s="216"/>
      <c r="P193" s="216"/>
      <c r="Q193" s="216"/>
      <c r="R193" s="216"/>
      <c r="S193" s="216"/>
      <c r="T193" s="217"/>
      <c r="U193" s="14"/>
      <c r="V193" s="14"/>
      <c r="W193" s="14"/>
      <c r="X193" s="14"/>
      <c r="Y193" s="14"/>
      <c r="Z193" s="14"/>
      <c r="AA193" s="14"/>
      <c r="AB193" s="14"/>
      <c r="AC193" s="14"/>
      <c r="AD193" s="14"/>
      <c r="AE193" s="14"/>
      <c r="AT193" s="211" t="s">
        <v>271</v>
      </c>
      <c r="AU193" s="211" t="s">
        <v>87</v>
      </c>
      <c r="AV193" s="14" t="s">
        <v>87</v>
      </c>
      <c r="AW193" s="14" t="s">
        <v>32</v>
      </c>
      <c r="AX193" s="14" t="s">
        <v>77</v>
      </c>
      <c r="AY193" s="211" t="s">
        <v>177</v>
      </c>
    </row>
    <row r="194" s="15" customFormat="1">
      <c r="A194" s="15"/>
      <c r="B194" s="218"/>
      <c r="C194" s="15"/>
      <c r="D194" s="193" t="s">
        <v>271</v>
      </c>
      <c r="E194" s="219" t="s">
        <v>1</v>
      </c>
      <c r="F194" s="220" t="s">
        <v>276</v>
      </c>
      <c r="G194" s="15"/>
      <c r="H194" s="221">
        <v>699.60000000000002</v>
      </c>
      <c r="I194" s="222"/>
      <c r="J194" s="15"/>
      <c r="K194" s="15"/>
      <c r="L194" s="218"/>
      <c r="M194" s="223"/>
      <c r="N194" s="224"/>
      <c r="O194" s="224"/>
      <c r="P194" s="224"/>
      <c r="Q194" s="224"/>
      <c r="R194" s="224"/>
      <c r="S194" s="224"/>
      <c r="T194" s="225"/>
      <c r="U194" s="15"/>
      <c r="V194" s="15"/>
      <c r="W194" s="15"/>
      <c r="X194" s="15"/>
      <c r="Y194" s="15"/>
      <c r="Z194" s="15"/>
      <c r="AA194" s="15"/>
      <c r="AB194" s="15"/>
      <c r="AC194" s="15"/>
      <c r="AD194" s="15"/>
      <c r="AE194" s="15"/>
      <c r="AT194" s="219" t="s">
        <v>271</v>
      </c>
      <c r="AU194" s="219" t="s">
        <v>87</v>
      </c>
      <c r="AV194" s="15" t="s">
        <v>269</v>
      </c>
      <c r="AW194" s="15" t="s">
        <v>32</v>
      </c>
      <c r="AX194" s="15" t="s">
        <v>85</v>
      </c>
      <c r="AY194" s="219" t="s">
        <v>177</v>
      </c>
    </row>
    <row r="195" s="2" customFormat="1" ht="16.5" customHeight="1">
      <c r="A195" s="38"/>
      <c r="B195" s="179"/>
      <c r="C195" s="180" t="s">
        <v>406</v>
      </c>
      <c r="D195" s="180" t="s">
        <v>180</v>
      </c>
      <c r="E195" s="181" t="s">
        <v>2281</v>
      </c>
      <c r="F195" s="182" t="s">
        <v>2282</v>
      </c>
      <c r="G195" s="183" t="s">
        <v>220</v>
      </c>
      <c r="H195" s="184">
        <v>17.600000000000001</v>
      </c>
      <c r="I195" s="185"/>
      <c r="J195" s="186">
        <f>ROUND(I195*H195,2)</f>
        <v>0</v>
      </c>
      <c r="K195" s="182" t="s">
        <v>268</v>
      </c>
      <c r="L195" s="39"/>
      <c r="M195" s="187" t="s">
        <v>1</v>
      </c>
      <c r="N195" s="188" t="s">
        <v>42</v>
      </c>
      <c r="O195" s="77"/>
      <c r="P195" s="189">
        <f>O195*H195</f>
        <v>0</v>
      </c>
      <c r="Q195" s="189">
        <v>0.00028049999999999999</v>
      </c>
      <c r="R195" s="189">
        <f>Q195*H195</f>
        <v>0.0049367999999999999</v>
      </c>
      <c r="S195" s="189">
        <v>0</v>
      </c>
      <c r="T195" s="190">
        <f>S195*H195</f>
        <v>0</v>
      </c>
      <c r="U195" s="38"/>
      <c r="V195" s="38"/>
      <c r="W195" s="38"/>
      <c r="X195" s="38"/>
      <c r="Y195" s="38"/>
      <c r="Z195" s="38"/>
      <c r="AA195" s="38"/>
      <c r="AB195" s="38"/>
      <c r="AC195" s="38"/>
      <c r="AD195" s="38"/>
      <c r="AE195" s="38"/>
      <c r="AR195" s="191" t="s">
        <v>350</v>
      </c>
      <c r="AT195" s="191" t="s">
        <v>180</v>
      </c>
      <c r="AU195" s="191" t="s">
        <v>87</v>
      </c>
      <c r="AY195" s="19" t="s">
        <v>177</v>
      </c>
      <c r="BE195" s="192">
        <f>IF(N195="základní",J195,0)</f>
        <v>0</v>
      </c>
      <c r="BF195" s="192">
        <f>IF(N195="snížená",J195,0)</f>
        <v>0</v>
      </c>
      <c r="BG195" s="192">
        <f>IF(N195="zákl. přenesená",J195,0)</f>
        <v>0</v>
      </c>
      <c r="BH195" s="192">
        <f>IF(N195="sníž. přenesená",J195,0)</f>
        <v>0</v>
      </c>
      <c r="BI195" s="192">
        <f>IF(N195="nulová",J195,0)</f>
        <v>0</v>
      </c>
      <c r="BJ195" s="19" t="s">
        <v>85</v>
      </c>
      <c r="BK195" s="192">
        <f>ROUND(I195*H195,2)</f>
        <v>0</v>
      </c>
      <c r="BL195" s="19" t="s">
        <v>350</v>
      </c>
      <c r="BM195" s="191" t="s">
        <v>2283</v>
      </c>
    </row>
    <row r="196" s="14" customFormat="1">
      <c r="A196" s="14"/>
      <c r="B196" s="210"/>
      <c r="C196" s="14"/>
      <c r="D196" s="193" t="s">
        <v>271</v>
      </c>
      <c r="E196" s="211" t="s">
        <v>1</v>
      </c>
      <c r="F196" s="212" t="s">
        <v>2284</v>
      </c>
      <c r="G196" s="14"/>
      <c r="H196" s="213">
        <v>17.600000000000001</v>
      </c>
      <c r="I196" s="214"/>
      <c r="J196" s="14"/>
      <c r="K196" s="14"/>
      <c r="L196" s="210"/>
      <c r="M196" s="215"/>
      <c r="N196" s="216"/>
      <c r="O196" s="216"/>
      <c r="P196" s="216"/>
      <c r="Q196" s="216"/>
      <c r="R196" s="216"/>
      <c r="S196" s="216"/>
      <c r="T196" s="217"/>
      <c r="U196" s="14"/>
      <c r="V196" s="14"/>
      <c r="W196" s="14"/>
      <c r="X196" s="14"/>
      <c r="Y196" s="14"/>
      <c r="Z196" s="14"/>
      <c r="AA196" s="14"/>
      <c r="AB196" s="14"/>
      <c r="AC196" s="14"/>
      <c r="AD196" s="14"/>
      <c r="AE196" s="14"/>
      <c r="AT196" s="211" t="s">
        <v>271</v>
      </c>
      <c r="AU196" s="211" t="s">
        <v>87</v>
      </c>
      <c r="AV196" s="14" t="s">
        <v>87</v>
      </c>
      <c r="AW196" s="14" t="s">
        <v>32</v>
      </c>
      <c r="AX196" s="14" t="s">
        <v>77</v>
      </c>
      <c r="AY196" s="211" t="s">
        <v>177</v>
      </c>
    </row>
    <row r="197" s="15" customFormat="1">
      <c r="A197" s="15"/>
      <c r="B197" s="218"/>
      <c r="C197" s="15"/>
      <c r="D197" s="193" t="s">
        <v>271</v>
      </c>
      <c r="E197" s="219" t="s">
        <v>2211</v>
      </c>
      <c r="F197" s="220" t="s">
        <v>276</v>
      </c>
      <c r="G197" s="15"/>
      <c r="H197" s="221">
        <v>17.600000000000001</v>
      </c>
      <c r="I197" s="222"/>
      <c r="J197" s="15"/>
      <c r="K197" s="15"/>
      <c r="L197" s="218"/>
      <c r="M197" s="223"/>
      <c r="N197" s="224"/>
      <c r="O197" s="224"/>
      <c r="P197" s="224"/>
      <c r="Q197" s="224"/>
      <c r="R197" s="224"/>
      <c r="S197" s="224"/>
      <c r="T197" s="225"/>
      <c r="U197" s="15"/>
      <c r="V197" s="15"/>
      <c r="W197" s="15"/>
      <c r="X197" s="15"/>
      <c r="Y197" s="15"/>
      <c r="Z197" s="15"/>
      <c r="AA197" s="15"/>
      <c r="AB197" s="15"/>
      <c r="AC197" s="15"/>
      <c r="AD197" s="15"/>
      <c r="AE197" s="15"/>
      <c r="AT197" s="219" t="s">
        <v>271</v>
      </c>
      <c r="AU197" s="219" t="s">
        <v>87</v>
      </c>
      <c r="AV197" s="15" t="s">
        <v>269</v>
      </c>
      <c r="AW197" s="15" t="s">
        <v>32</v>
      </c>
      <c r="AX197" s="15" t="s">
        <v>85</v>
      </c>
      <c r="AY197" s="219" t="s">
        <v>177</v>
      </c>
    </row>
    <row r="198" s="2" customFormat="1" ht="16.5" customHeight="1">
      <c r="A198" s="38"/>
      <c r="B198" s="179"/>
      <c r="C198" s="226" t="s">
        <v>411</v>
      </c>
      <c r="D198" s="226" t="s">
        <v>330</v>
      </c>
      <c r="E198" s="227" t="s">
        <v>2285</v>
      </c>
      <c r="F198" s="228" t="s">
        <v>2286</v>
      </c>
      <c r="G198" s="229" t="s">
        <v>220</v>
      </c>
      <c r="H198" s="230">
        <v>19.359999999999999</v>
      </c>
      <c r="I198" s="231"/>
      <c r="J198" s="232">
        <f>ROUND(I198*H198,2)</f>
        <v>0</v>
      </c>
      <c r="K198" s="228" t="s">
        <v>1</v>
      </c>
      <c r="L198" s="233"/>
      <c r="M198" s="234" t="s">
        <v>1</v>
      </c>
      <c r="N198" s="235" t="s">
        <v>42</v>
      </c>
      <c r="O198" s="77"/>
      <c r="P198" s="189">
        <f>O198*H198</f>
        <v>0</v>
      </c>
      <c r="Q198" s="189">
        <v>0.0070000000000000001</v>
      </c>
      <c r="R198" s="189">
        <f>Q198*H198</f>
        <v>0.13552</v>
      </c>
      <c r="S198" s="189">
        <v>0</v>
      </c>
      <c r="T198" s="190">
        <f>S198*H198</f>
        <v>0</v>
      </c>
      <c r="U198" s="38"/>
      <c r="V198" s="38"/>
      <c r="W198" s="38"/>
      <c r="X198" s="38"/>
      <c r="Y198" s="38"/>
      <c r="Z198" s="38"/>
      <c r="AA198" s="38"/>
      <c r="AB198" s="38"/>
      <c r="AC198" s="38"/>
      <c r="AD198" s="38"/>
      <c r="AE198" s="38"/>
      <c r="AR198" s="191" t="s">
        <v>440</v>
      </c>
      <c r="AT198" s="191" t="s">
        <v>330</v>
      </c>
      <c r="AU198" s="191" t="s">
        <v>87</v>
      </c>
      <c r="AY198" s="19" t="s">
        <v>177</v>
      </c>
      <c r="BE198" s="192">
        <f>IF(N198="základní",J198,0)</f>
        <v>0</v>
      </c>
      <c r="BF198" s="192">
        <f>IF(N198="snížená",J198,0)</f>
        <v>0</v>
      </c>
      <c r="BG198" s="192">
        <f>IF(N198="zákl. přenesená",J198,0)</f>
        <v>0</v>
      </c>
      <c r="BH198" s="192">
        <f>IF(N198="sníž. přenesená",J198,0)</f>
        <v>0</v>
      </c>
      <c r="BI198" s="192">
        <f>IF(N198="nulová",J198,0)</f>
        <v>0</v>
      </c>
      <c r="BJ198" s="19" t="s">
        <v>85</v>
      </c>
      <c r="BK198" s="192">
        <f>ROUND(I198*H198,2)</f>
        <v>0</v>
      </c>
      <c r="BL198" s="19" t="s">
        <v>350</v>
      </c>
      <c r="BM198" s="191" t="s">
        <v>2287</v>
      </c>
    </row>
    <row r="199" s="14" customFormat="1">
      <c r="A199" s="14"/>
      <c r="B199" s="210"/>
      <c r="C199" s="14"/>
      <c r="D199" s="193" t="s">
        <v>271</v>
      </c>
      <c r="E199" s="211" t="s">
        <v>1</v>
      </c>
      <c r="F199" s="212" t="s">
        <v>2288</v>
      </c>
      <c r="G199" s="14"/>
      <c r="H199" s="213">
        <v>19.359999999999999</v>
      </c>
      <c r="I199" s="214"/>
      <c r="J199" s="14"/>
      <c r="K199" s="14"/>
      <c r="L199" s="210"/>
      <c r="M199" s="215"/>
      <c r="N199" s="216"/>
      <c r="O199" s="216"/>
      <c r="P199" s="216"/>
      <c r="Q199" s="216"/>
      <c r="R199" s="216"/>
      <c r="S199" s="216"/>
      <c r="T199" s="217"/>
      <c r="U199" s="14"/>
      <c r="V199" s="14"/>
      <c r="W199" s="14"/>
      <c r="X199" s="14"/>
      <c r="Y199" s="14"/>
      <c r="Z199" s="14"/>
      <c r="AA199" s="14"/>
      <c r="AB199" s="14"/>
      <c r="AC199" s="14"/>
      <c r="AD199" s="14"/>
      <c r="AE199" s="14"/>
      <c r="AT199" s="211" t="s">
        <v>271</v>
      </c>
      <c r="AU199" s="211" t="s">
        <v>87</v>
      </c>
      <c r="AV199" s="14" t="s">
        <v>87</v>
      </c>
      <c r="AW199" s="14" t="s">
        <v>32</v>
      </c>
      <c r="AX199" s="14" t="s">
        <v>85</v>
      </c>
      <c r="AY199" s="211" t="s">
        <v>177</v>
      </c>
    </row>
    <row r="200" s="2" customFormat="1" ht="24.15" customHeight="1">
      <c r="A200" s="38"/>
      <c r="B200" s="179"/>
      <c r="C200" s="180" t="s">
        <v>415</v>
      </c>
      <c r="D200" s="180" t="s">
        <v>180</v>
      </c>
      <c r="E200" s="181" t="s">
        <v>1144</v>
      </c>
      <c r="F200" s="182" t="s">
        <v>1145</v>
      </c>
      <c r="G200" s="183" t="s">
        <v>762</v>
      </c>
      <c r="H200" s="236"/>
      <c r="I200" s="185"/>
      <c r="J200" s="186">
        <f>ROUND(I200*H200,2)</f>
        <v>0</v>
      </c>
      <c r="K200" s="182" t="s">
        <v>268</v>
      </c>
      <c r="L200" s="39"/>
      <c r="M200" s="248" t="s">
        <v>1</v>
      </c>
      <c r="N200" s="249" t="s">
        <v>42</v>
      </c>
      <c r="O200" s="200"/>
      <c r="P200" s="250">
        <f>O200*H200</f>
        <v>0</v>
      </c>
      <c r="Q200" s="250">
        <v>0</v>
      </c>
      <c r="R200" s="250">
        <f>Q200*H200</f>
        <v>0</v>
      </c>
      <c r="S200" s="250">
        <v>0</v>
      </c>
      <c r="T200" s="251">
        <f>S200*H200</f>
        <v>0</v>
      </c>
      <c r="U200" s="38"/>
      <c r="V200" s="38"/>
      <c r="W200" s="38"/>
      <c r="X200" s="38"/>
      <c r="Y200" s="38"/>
      <c r="Z200" s="38"/>
      <c r="AA200" s="38"/>
      <c r="AB200" s="38"/>
      <c r="AC200" s="38"/>
      <c r="AD200" s="38"/>
      <c r="AE200" s="38"/>
      <c r="AR200" s="191" t="s">
        <v>350</v>
      </c>
      <c r="AT200" s="191" t="s">
        <v>180</v>
      </c>
      <c r="AU200" s="191" t="s">
        <v>87</v>
      </c>
      <c r="AY200" s="19" t="s">
        <v>177</v>
      </c>
      <c r="BE200" s="192">
        <f>IF(N200="základní",J200,0)</f>
        <v>0</v>
      </c>
      <c r="BF200" s="192">
        <f>IF(N200="snížená",J200,0)</f>
        <v>0</v>
      </c>
      <c r="BG200" s="192">
        <f>IF(N200="zákl. přenesená",J200,0)</f>
        <v>0</v>
      </c>
      <c r="BH200" s="192">
        <f>IF(N200="sníž. přenesená",J200,0)</f>
        <v>0</v>
      </c>
      <c r="BI200" s="192">
        <f>IF(N200="nulová",J200,0)</f>
        <v>0</v>
      </c>
      <c r="BJ200" s="19" t="s">
        <v>85</v>
      </c>
      <c r="BK200" s="192">
        <f>ROUND(I200*H200,2)</f>
        <v>0</v>
      </c>
      <c r="BL200" s="19" t="s">
        <v>350</v>
      </c>
      <c r="BM200" s="191" t="s">
        <v>2289</v>
      </c>
    </row>
    <row r="201" s="2" customFormat="1" ht="6.96" customHeight="1">
      <c r="A201" s="38"/>
      <c r="B201" s="60"/>
      <c r="C201" s="61"/>
      <c r="D201" s="61"/>
      <c r="E201" s="61"/>
      <c r="F201" s="61"/>
      <c r="G201" s="61"/>
      <c r="H201" s="61"/>
      <c r="I201" s="61"/>
      <c r="J201" s="61"/>
      <c r="K201" s="61"/>
      <c r="L201" s="39"/>
      <c r="M201" s="38"/>
      <c r="O201" s="38"/>
      <c r="P201" s="38"/>
      <c r="Q201" s="38"/>
      <c r="R201" s="38"/>
      <c r="S201" s="38"/>
      <c r="T201" s="38"/>
      <c r="U201" s="38"/>
      <c r="V201" s="38"/>
      <c r="W201" s="38"/>
      <c r="X201" s="38"/>
      <c r="Y201" s="38"/>
      <c r="Z201" s="38"/>
      <c r="AA201" s="38"/>
      <c r="AB201" s="38"/>
      <c r="AC201" s="38"/>
      <c r="AD201" s="38"/>
      <c r="AE201" s="38"/>
    </row>
  </sheetData>
  <autoFilter ref="C126:K200"/>
  <mergeCells count="9">
    <mergeCell ref="E7:H7"/>
    <mergeCell ref="E9:H9"/>
    <mergeCell ref="E18:H18"/>
    <mergeCell ref="E27:H27"/>
    <mergeCell ref="E85:H85"/>
    <mergeCell ref="E87:H87"/>
    <mergeCell ref="E117:H117"/>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119</v>
      </c>
      <c r="AZ2" s="202" t="s">
        <v>2206</v>
      </c>
      <c r="BA2" s="202" t="s">
        <v>1</v>
      </c>
      <c r="BB2" s="202" t="s">
        <v>1</v>
      </c>
      <c r="BC2" s="202" t="s">
        <v>2290</v>
      </c>
      <c r="BD2" s="202" t="s">
        <v>87</v>
      </c>
    </row>
    <row r="3" s="1" customFormat="1" ht="6.96" customHeight="1">
      <c r="B3" s="20"/>
      <c r="C3" s="21"/>
      <c r="D3" s="21"/>
      <c r="E3" s="21"/>
      <c r="F3" s="21"/>
      <c r="G3" s="21"/>
      <c r="H3" s="21"/>
      <c r="I3" s="21"/>
      <c r="J3" s="21"/>
      <c r="K3" s="21"/>
      <c r="L3" s="22"/>
      <c r="AT3" s="19" t="s">
        <v>87</v>
      </c>
      <c r="AZ3" s="202" t="s">
        <v>210</v>
      </c>
      <c r="BA3" s="202" t="s">
        <v>1</v>
      </c>
      <c r="BB3" s="202" t="s">
        <v>1</v>
      </c>
      <c r="BC3" s="202" t="s">
        <v>2291</v>
      </c>
      <c r="BD3" s="202" t="s">
        <v>87</v>
      </c>
    </row>
    <row r="4" s="1" customFormat="1" ht="24.96" customHeight="1">
      <c r="B4" s="22"/>
      <c r="D4" s="23" t="s">
        <v>150</v>
      </c>
      <c r="L4" s="22"/>
      <c r="M4" s="128" t="s">
        <v>10</v>
      </c>
      <c r="AT4" s="19" t="s">
        <v>3</v>
      </c>
      <c r="AZ4" s="202" t="s">
        <v>2292</v>
      </c>
      <c r="BA4" s="202" t="s">
        <v>1</v>
      </c>
      <c r="BB4" s="202" t="s">
        <v>1</v>
      </c>
      <c r="BC4" s="202" t="s">
        <v>2290</v>
      </c>
      <c r="BD4" s="202" t="s">
        <v>87</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2293</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ROUND(J125,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ROUND((SUM(BE125:BE178)),  2)</f>
        <v>0</v>
      </c>
      <c r="G33" s="38"/>
      <c r="H33" s="38"/>
      <c r="I33" s="136">
        <v>0.20999999999999999</v>
      </c>
      <c r="J33" s="135">
        <f>ROUND(((SUM(BE125:BE178))*I33),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ROUND((SUM(BF125:BF178)),  2)</f>
        <v>0</v>
      </c>
      <c r="G34" s="38"/>
      <c r="H34" s="38"/>
      <c r="I34" s="136">
        <v>0.14999999999999999</v>
      </c>
      <c r="J34" s="135">
        <f>ROUND(((SUM(BF125:BF178))*I34),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ROUND((SUM(BG125:BG178)),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ROUND((SUM(BH125:BH178)),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ROUND((SUM(BI125:BI178)),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04 - Zábradlí hlavního fotbalového hřiště</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J125</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240</v>
      </c>
      <c r="E97" s="150"/>
      <c r="F97" s="150"/>
      <c r="G97" s="150"/>
      <c r="H97" s="150"/>
      <c r="I97" s="150"/>
      <c r="J97" s="151">
        <f>J126</f>
        <v>0</v>
      </c>
      <c r="K97" s="9"/>
      <c r="L97" s="148"/>
      <c r="S97" s="9"/>
      <c r="T97" s="9"/>
      <c r="U97" s="9"/>
      <c r="V97" s="9"/>
      <c r="W97" s="9"/>
      <c r="X97" s="9"/>
      <c r="Y97" s="9"/>
      <c r="Z97" s="9"/>
      <c r="AA97" s="9"/>
      <c r="AB97" s="9"/>
      <c r="AC97" s="9"/>
      <c r="AD97" s="9"/>
      <c r="AE97" s="9"/>
    </row>
    <row r="98" s="10" customFormat="1" ht="19.92" customHeight="1">
      <c r="A98" s="10"/>
      <c r="B98" s="152"/>
      <c r="C98" s="10"/>
      <c r="D98" s="153" t="s">
        <v>241</v>
      </c>
      <c r="E98" s="154"/>
      <c r="F98" s="154"/>
      <c r="G98" s="154"/>
      <c r="H98" s="154"/>
      <c r="I98" s="154"/>
      <c r="J98" s="155">
        <f>J127</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242</v>
      </c>
      <c r="E99" s="154"/>
      <c r="F99" s="154"/>
      <c r="G99" s="154"/>
      <c r="H99" s="154"/>
      <c r="I99" s="154"/>
      <c r="J99" s="155">
        <f>J154</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245</v>
      </c>
      <c r="E100" s="154"/>
      <c r="F100" s="154"/>
      <c r="G100" s="154"/>
      <c r="H100" s="154"/>
      <c r="I100" s="154"/>
      <c r="J100" s="155">
        <f>J157</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247</v>
      </c>
      <c r="E101" s="154"/>
      <c r="F101" s="154"/>
      <c r="G101" s="154"/>
      <c r="H101" s="154"/>
      <c r="I101" s="154"/>
      <c r="J101" s="155">
        <f>J163</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2132</v>
      </c>
      <c r="E102" s="154"/>
      <c r="F102" s="154"/>
      <c r="G102" s="154"/>
      <c r="H102" s="154"/>
      <c r="I102" s="154"/>
      <c r="J102" s="155">
        <f>J166</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248</v>
      </c>
      <c r="E103" s="154"/>
      <c r="F103" s="154"/>
      <c r="G103" s="154"/>
      <c r="H103" s="154"/>
      <c r="I103" s="154"/>
      <c r="J103" s="155">
        <f>J171</f>
        <v>0</v>
      </c>
      <c r="K103" s="10"/>
      <c r="L103" s="152"/>
      <c r="S103" s="10"/>
      <c r="T103" s="10"/>
      <c r="U103" s="10"/>
      <c r="V103" s="10"/>
      <c r="W103" s="10"/>
      <c r="X103" s="10"/>
      <c r="Y103" s="10"/>
      <c r="Z103" s="10"/>
      <c r="AA103" s="10"/>
      <c r="AB103" s="10"/>
      <c r="AC103" s="10"/>
      <c r="AD103" s="10"/>
      <c r="AE103" s="10"/>
    </row>
    <row r="104" s="9" customFormat="1" ht="24.96" customHeight="1">
      <c r="A104" s="9"/>
      <c r="B104" s="148"/>
      <c r="C104" s="9"/>
      <c r="D104" s="149" t="s">
        <v>249</v>
      </c>
      <c r="E104" s="150"/>
      <c r="F104" s="150"/>
      <c r="G104" s="150"/>
      <c r="H104" s="150"/>
      <c r="I104" s="150"/>
      <c r="J104" s="151">
        <f>J173</f>
        <v>0</v>
      </c>
      <c r="K104" s="9"/>
      <c r="L104" s="148"/>
      <c r="S104" s="9"/>
      <c r="T104" s="9"/>
      <c r="U104" s="9"/>
      <c r="V104" s="9"/>
      <c r="W104" s="9"/>
      <c r="X104" s="9"/>
      <c r="Y104" s="9"/>
      <c r="Z104" s="9"/>
      <c r="AA104" s="9"/>
      <c r="AB104" s="9"/>
      <c r="AC104" s="9"/>
      <c r="AD104" s="9"/>
      <c r="AE104" s="9"/>
    </row>
    <row r="105" s="10" customFormat="1" ht="19.92" customHeight="1">
      <c r="A105" s="10"/>
      <c r="B105" s="152"/>
      <c r="C105" s="10"/>
      <c r="D105" s="153" t="s">
        <v>256</v>
      </c>
      <c r="E105" s="154"/>
      <c r="F105" s="154"/>
      <c r="G105" s="154"/>
      <c r="H105" s="154"/>
      <c r="I105" s="154"/>
      <c r="J105" s="155">
        <f>J174</f>
        <v>0</v>
      </c>
      <c r="K105" s="10"/>
      <c r="L105" s="152"/>
      <c r="S105" s="10"/>
      <c r="T105" s="10"/>
      <c r="U105" s="10"/>
      <c r="V105" s="10"/>
      <c r="W105" s="10"/>
      <c r="X105" s="10"/>
      <c r="Y105" s="10"/>
      <c r="Z105" s="10"/>
      <c r="AA105" s="10"/>
      <c r="AB105" s="10"/>
      <c r="AC105" s="10"/>
      <c r="AD105" s="10"/>
      <c r="AE105" s="10"/>
    </row>
    <row r="106" s="2" customFormat="1" ht="21.84" customHeight="1">
      <c r="A106" s="38"/>
      <c r="B106" s="39"/>
      <c r="C106" s="38"/>
      <c r="D106" s="38"/>
      <c r="E106" s="38"/>
      <c r="F106" s="38"/>
      <c r="G106" s="38"/>
      <c r="H106" s="38"/>
      <c r="I106" s="38"/>
      <c r="J106" s="38"/>
      <c r="K106" s="38"/>
      <c r="L106" s="55"/>
      <c r="S106" s="38"/>
      <c r="T106" s="38"/>
      <c r="U106" s="38"/>
      <c r="V106" s="38"/>
      <c r="W106" s="38"/>
      <c r="X106" s="38"/>
      <c r="Y106" s="38"/>
      <c r="Z106" s="38"/>
      <c r="AA106" s="38"/>
      <c r="AB106" s="38"/>
      <c r="AC106" s="38"/>
      <c r="AD106" s="38"/>
      <c r="AE106" s="38"/>
    </row>
    <row r="107" s="2" customFormat="1" ht="6.96" customHeight="1">
      <c r="A107" s="38"/>
      <c r="B107" s="60"/>
      <c r="C107" s="61"/>
      <c r="D107" s="61"/>
      <c r="E107" s="61"/>
      <c r="F107" s="61"/>
      <c r="G107" s="61"/>
      <c r="H107" s="61"/>
      <c r="I107" s="61"/>
      <c r="J107" s="61"/>
      <c r="K107" s="61"/>
      <c r="L107" s="55"/>
      <c r="S107" s="38"/>
      <c r="T107" s="38"/>
      <c r="U107" s="38"/>
      <c r="V107" s="38"/>
      <c r="W107" s="38"/>
      <c r="X107" s="38"/>
      <c r="Y107" s="38"/>
      <c r="Z107" s="38"/>
      <c r="AA107" s="38"/>
      <c r="AB107" s="38"/>
      <c r="AC107" s="38"/>
      <c r="AD107" s="38"/>
      <c r="AE107" s="38"/>
    </row>
    <row r="111" s="2" customFormat="1" ht="6.96" customHeight="1">
      <c r="A111" s="38"/>
      <c r="B111" s="62"/>
      <c r="C111" s="63"/>
      <c r="D111" s="63"/>
      <c r="E111" s="63"/>
      <c r="F111" s="63"/>
      <c r="G111" s="63"/>
      <c r="H111" s="63"/>
      <c r="I111" s="63"/>
      <c r="J111" s="63"/>
      <c r="K111" s="63"/>
      <c r="L111" s="55"/>
      <c r="S111" s="38"/>
      <c r="T111" s="38"/>
      <c r="U111" s="38"/>
      <c r="V111" s="38"/>
      <c r="W111" s="38"/>
      <c r="X111" s="38"/>
      <c r="Y111" s="38"/>
      <c r="Z111" s="38"/>
      <c r="AA111" s="38"/>
      <c r="AB111" s="38"/>
      <c r="AC111" s="38"/>
      <c r="AD111" s="38"/>
      <c r="AE111" s="38"/>
    </row>
    <row r="112" s="2" customFormat="1" ht="24.96" customHeight="1">
      <c r="A112" s="38"/>
      <c r="B112" s="39"/>
      <c r="C112" s="23" t="s">
        <v>161</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6.96" customHeight="1">
      <c r="A113" s="38"/>
      <c r="B113" s="39"/>
      <c r="C113" s="38"/>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2" customHeight="1">
      <c r="A114" s="38"/>
      <c r="B114" s="39"/>
      <c r="C114" s="32" t="s">
        <v>16</v>
      </c>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6.5" customHeight="1">
      <c r="A115" s="38"/>
      <c r="B115" s="39"/>
      <c r="C115" s="38"/>
      <c r="D115" s="38"/>
      <c r="E115" s="129" t="str">
        <f>E7</f>
        <v>Klubovna volejbalu, stavební úpravy sportoviště-aktualizace 09/2023</v>
      </c>
      <c r="F115" s="32"/>
      <c r="G115" s="32"/>
      <c r="H115" s="32"/>
      <c r="I115" s="38"/>
      <c r="J115" s="38"/>
      <c r="K115" s="38"/>
      <c r="L115" s="55"/>
      <c r="S115" s="38"/>
      <c r="T115" s="38"/>
      <c r="U115" s="38"/>
      <c r="V115" s="38"/>
      <c r="W115" s="38"/>
      <c r="X115" s="38"/>
      <c r="Y115" s="38"/>
      <c r="Z115" s="38"/>
      <c r="AA115" s="38"/>
      <c r="AB115" s="38"/>
      <c r="AC115" s="38"/>
      <c r="AD115" s="38"/>
      <c r="AE115" s="38"/>
    </row>
    <row r="116" s="2" customFormat="1" ht="12" customHeight="1">
      <c r="A116" s="38"/>
      <c r="B116" s="39"/>
      <c r="C116" s="32" t="s">
        <v>151</v>
      </c>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6.5" customHeight="1">
      <c r="A117" s="38"/>
      <c r="B117" s="39"/>
      <c r="C117" s="38"/>
      <c r="D117" s="38"/>
      <c r="E117" s="67" t="str">
        <f>E9</f>
        <v>SO 04 - Zábradlí hlavního fotbalového hřiště</v>
      </c>
      <c r="F117" s="38"/>
      <c r="G117" s="38"/>
      <c r="H117" s="38"/>
      <c r="I117" s="38"/>
      <c r="J117" s="38"/>
      <c r="K117" s="38"/>
      <c r="L117" s="55"/>
      <c r="S117" s="38"/>
      <c r="T117" s="38"/>
      <c r="U117" s="38"/>
      <c r="V117" s="38"/>
      <c r="W117" s="38"/>
      <c r="X117" s="38"/>
      <c r="Y117" s="38"/>
      <c r="Z117" s="38"/>
      <c r="AA117" s="38"/>
      <c r="AB117" s="38"/>
      <c r="AC117" s="38"/>
      <c r="AD117" s="38"/>
      <c r="AE117" s="38"/>
    </row>
    <row r="118" s="2" customFormat="1" ht="6.96" customHeight="1">
      <c r="A118" s="38"/>
      <c r="B118" s="39"/>
      <c r="C118" s="38"/>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12" customHeight="1">
      <c r="A119" s="38"/>
      <c r="B119" s="39"/>
      <c r="C119" s="32" t="s">
        <v>20</v>
      </c>
      <c r="D119" s="38"/>
      <c r="E119" s="38"/>
      <c r="F119" s="27" t="str">
        <f>F12</f>
        <v>Lázně Bělohrad</v>
      </c>
      <c r="G119" s="38"/>
      <c r="H119" s="38"/>
      <c r="I119" s="32" t="s">
        <v>22</v>
      </c>
      <c r="J119" s="69" t="str">
        <f>IF(J12="","",J12)</f>
        <v>18. 9. 2023</v>
      </c>
      <c r="K119" s="38"/>
      <c r="L119" s="55"/>
      <c r="S119" s="38"/>
      <c r="T119" s="38"/>
      <c r="U119" s="38"/>
      <c r="V119" s="38"/>
      <c r="W119" s="38"/>
      <c r="X119" s="38"/>
      <c r="Y119" s="38"/>
      <c r="Z119" s="38"/>
      <c r="AA119" s="38"/>
      <c r="AB119" s="38"/>
      <c r="AC119" s="38"/>
      <c r="AD119" s="38"/>
      <c r="AE119" s="38"/>
    </row>
    <row r="120" s="2" customFormat="1" ht="6.96" customHeight="1">
      <c r="A120" s="38"/>
      <c r="B120" s="39"/>
      <c r="C120" s="38"/>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2" customFormat="1" ht="25.65" customHeight="1">
      <c r="A121" s="38"/>
      <c r="B121" s="39"/>
      <c r="C121" s="32" t="s">
        <v>24</v>
      </c>
      <c r="D121" s="38"/>
      <c r="E121" s="38"/>
      <c r="F121" s="27" t="str">
        <f>E15</f>
        <v>TJ Lázně Bělohrad z.s.</v>
      </c>
      <c r="G121" s="38"/>
      <c r="H121" s="38"/>
      <c r="I121" s="32" t="s">
        <v>30</v>
      </c>
      <c r="J121" s="36" t="str">
        <f>E21</f>
        <v>ATELIER TSUNAMI s.r.o. Náchod</v>
      </c>
      <c r="K121" s="38"/>
      <c r="L121" s="55"/>
      <c r="S121" s="38"/>
      <c r="T121" s="38"/>
      <c r="U121" s="38"/>
      <c r="V121" s="38"/>
      <c r="W121" s="38"/>
      <c r="X121" s="38"/>
      <c r="Y121" s="38"/>
      <c r="Z121" s="38"/>
      <c r="AA121" s="38"/>
      <c r="AB121" s="38"/>
      <c r="AC121" s="38"/>
      <c r="AD121" s="38"/>
      <c r="AE121" s="38"/>
    </row>
    <row r="122" s="2" customFormat="1" ht="15.15" customHeight="1">
      <c r="A122" s="38"/>
      <c r="B122" s="39"/>
      <c r="C122" s="32" t="s">
        <v>28</v>
      </c>
      <c r="D122" s="38"/>
      <c r="E122" s="38"/>
      <c r="F122" s="27" t="str">
        <f>IF(E18="","",E18)</f>
        <v>Vyplň údaj</v>
      </c>
      <c r="G122" s="38"/>
      <c r="H122" s="38"/>
      <c r="I122" s="32" t="s">
        <v>33</v>
      </c>
      <c r="J122" s="36" t="str">
        <f>E24</f>
        <v>Ing. Lenka Kasperová</v>
      </c>
      <c r="K122" s="38"/>
      <c r="L122" s="55"/>
      <c r="S122" s="38"/>
      <c r="T122" s="38"/>
      <c r="U122" s="38"/>
      <c r="V122" s="38"/>
      <c r="W122" s="38"/>
      <c r="X122" s="38"/>
      <c r="Y122" s="38"/>
      <c r="Z122" s="38"/>
      <c r="AA122" s="38"/>
      <c r="AB122" s="38"/>
      <c r="AC122" s="38"/>
      <c r="AD122" s="38"/>
      <c r="AE122" s="38"/>
    </row>
    <row r="123" s="2" customFormat="1" ht="10.32" customHeight="1">
      <c r="A123" s="38"/>
      <c r="B123" s="39"/>
      <c r="C123" s="38"/>
      <c r="D123" s="38"/>
      <c r="E123" s="38"/>
      <c r="F123" s="38"/>
      <c r="G123" s="38"/>
      <c r="H123" s="38"/>
      <c r="I123" s="38"/>
      <c r="J123" s="38"/>
      <c r="K123" s="38"/>
      <c r="L123" s="55"/>
      <c r="S123" s="38"/>
      <c r="T123" s="38"/>
      <c r="U123" s="38"/>
      <c r="V123" s="38"/>
      <c r="W123" s="38"/>
      <c r="X123" s="38"/>
      <c r="Y123" s="38"/>
      <c r="Z123" s="38"/>
      <c r="AA123" s="38"/>
      <c r="AB123" s="38"/>
      <c r="AC123" s="38"/>
      <c r="AD123" s="38"/>
      <c r="AE123" s="38"/>
    </row>
    <row r="124" s="11" customFormat="1" ht="29.28" customHeight="1">
      <c r="A124" s="156"/>
      <c r="B124" s="157"/>
      <c r="C124" s="158" t="s">
        <v>162</v>
      </c>
      <c r="D124" s="159" t="s">
        <v>62</v>
      </c>
      <c r="E124" s="159" t="s">
        <v>58</v>
      </c>
      <c r="F124" s="159" t="s">
        <v>59</v>
      </c>
      <c r="G124" s="159" t="s">
        <v>163</v>
      </c>
      <c r="H124" s="159" t="s">
        <v>164</v>
      </c>
      <c r="I124" s="159" t="s">
        <v>165</v>
      </c>
      <c r="J124" s="159" t="s">
        <v>155</v>
      </c>
      <c r="K124" s="160" t="s">
        <v>166</v>
      </c>
      <c r="L124" s="161"/>
      <c r="M124" s="86" t="s">
        <v>1</v>
      </c>
      <c r="N124" s="87" t="s">
        <v>41</v>
      </c>
      <c r="O124" s="87" t="s">
        <v>167</v>
      </c>
      <c r="P124" s="87" t="s">
        <v>168</v>
      </c>
      <c r="Q124" s="87" t="s">
        <v>169</v>
      </c>
      <c r="R124" s="87" t="s">
        <v>170</v>
      </c>
      <c r="S124" s="87" t="s">
        <v>171</v>
      </c>
      <c r="T124" s="88" t="s">
        <v>172</v>
      </c>
      <c r="U124" s="156"/>
      <c r="V124" s="156"/>
      <c r="W124" s="156"/>
      <c r="X124" s="156"/>
      <c r="Y124" s="156"/>
      <c r="Z124" s="156"/>
      <c r="AA124" s="156"/>
      <c r="AB124" s="156"/>
      <c r="AC124" s="156"/>
      <c r="AD124" s="156"/>
      <c r="AE124" s="156"/>
    </row>
    <row r="125" s="2" customFormat="1" ht="22.8" customHeight="1">
      <c r="A125" s="38"/>
      <c r="B125" s="39"/>
      <c r="C125" s="93" t="s">
        <v>173</v>
      </c>
      <c r="D125" s="38"/>
      <c r="E125" s="38"/>
      <c r="F125" s="38"/>
      <c r="G125" s="38"/>
      <c r="H125" s="38"/>
      <c r="I125" s="38"/>
      <c r="J125" s="162">
        <f>BK125</f>
        <v>0</v>
      </c>
      <c r="K125" s="38"/>
      <c r="L125" s="39"/>
      <c r="M125" s="89"/>
      <c r="N125" s="73"/>
      <c r="O125" s="90"/>
      <c r="P125" s="163">
        <f>P126+P173</f>
        <v>0</v>
      </c>
      <c r="Q125" s="90"/>
      <c r="R125" s="163">
        <f>R126+R173</f>
        <v>29.430019505336006</v>
      </c>
      <c r="S125" s="90"/>
      <c r="T125" s="164">
        <f>T126+T173</f>
        <v>11.008000000000001</v>
      </c>
      <c r="U125" s="38"/>
      <c r="V125" s="38"/>
      <c r="W125" s="38"/>
      <c r="X125" s="38"/>
      <c r="Y125" s="38"/>
      <c r="Z125" s="38"/>
      <c r="AA125" s="38"/>
      <c r="AB125" s="38"/>
      <c r="AC125" s="38"/>
      <c r="AD125" s="38"/>
      <c r="AE125" s="38"/>
      <c r="AT125" s="19" t="s">
        <v>76</v>
      </c>
      <c r="AU125" s="19" t="s">
        <v>157</v>
      </c>
      <c r="BK125" s="165">
        <f>BK126+BK173</f>
        <v>0</v>
      </c>
    </row>
    <row r="126" s="12" customFormat="1" ht="25.92" customHeight="1">
      <c r="A126" s="12"/>
      <c r="B126" s="166"/>
      <c r="C126" s="12"/>
      <c r="D126" s="167" t="s">
        <v>76</v>
      </c>
      <c r="E126" s="168" t="s">
        <v>262</v>
      </c>
      <c r="F126" s="168" t="s">
        <v>263</v>
      </c>
      <c r="G126" s="12"/>
      <c r="H126" s="12"/>
      <c r="I126" s="169"/>
      <c r="J126" s="170">
        <f>BK126</f>
        <v>0</v>
      </c>
      <c r="K126" s="12"/>
      <c r="L126" s="166"/>
      <c r="M126" s="171"/>
      <c r="N126" s="172"/>
      <c r="O126" s="172"/>
      <c r="P126" s="173">
        <f>P127+P154+P157+P163+P166+P171</f>
        <v>0</v>
      </c>
      <c r="Q126" s="172"/>
      <c r="R126" s="173">
        <f>R127+R154+R157+R163+R166+R171</f>
        <v>29.430019505336006</v>
      </c>
      <c r="S126" s="172"/>
      <c r="T126" s="174">
        <f>T127+T154+T157+T163+T166+T171</f>
        <v>5.6160000000000005</v>
      </c>
      <c r="U126" s="12"/>
      <c r="V126" s="12"/>
      <c r="W126" s="12"/>
      <c r="X126" s="12"/>
      <c r="Y126" s="12"/>
      <c r="Z126" s="12"/>
      <c r="AA126" s="12"/>
      <c r="AB126" s="12"/>
      <c r="AC126" s="12"/>
      <c r="AD126" s="12"/>
      <c r="AE126" s="12"/>
      <c r="AR126" s="167" t="s">
        <v>85</v>
      </c>
      <c r="AT126" s="175" t="s">
        <v>76</v>
      </c>
      <c r="AU126" s="175" t="s">
        <v>77</v>
      </c>
      <c r="AY126" s="167" t="s">
        <v>177</v>
      </c>
      <c r="BK126" s="176">
        <f>BK127+BK154+BK157+BK163+BK166+BK171</f>
        <v>0</v>
      </c>
    </row>
    <row r="127" s="12" customFormat="1" ht="22.8" customHeight="1">
      <c r="A127" s="12"/>
      <c r="B127" s="166"/>
      <c r="C127" s="12"/>
      <c r="D127" s="167" t="s">
        <v>76</v>
      </c>
      <c r="E127" s="177" t="s">
        <v>85</v>
      </c>
      <c r="F127" s="177" t="s">
        <v>264</v>
      </c>
      <c r="G127" s="12"/>
      <c r="H127" s="12"/>
      <c r="I127" s="169"/>
      <c r="J127" s="178">
        <f>BK127</f>
        <v>0</v>
      </c>
      <c r="K127" s="12"/>
      <c r="L127" s="166"/>
      <c r="M127" s="171"/>
      <c r="N127" s="172"/>
      <c r="O127" s="172"/>
      <c r="P127" s="173">
        <f>SUM(P128:P153)</f>
        <v>0</v>
      </c>
      <c r="Q127" s="172"/>
      <c r="R127" s="173">
        <f>SUM(R128:R153)</f>
        <v>0.00086399999999999997</v>
      </c>
      <c r="S127" s="172"/>
      <c r="T127" s="174">
        <f>SUM(T128:T153)</f>
        <v>5.6160000000000005</v>
      </c>
      <c r="U127" s="12"/>
      <c r="V127" s="12"/>
      <c r="W127" s="12"/>
      <c r="X127" s="12"/>
      <c r="Y127" s="12"/>
      <c r="Z127" s="12"/>
      <c r="AA127" s="12"/>
      <c r="AB127" s="12"/>
      <c r="AC127" s="12"/>
      <c r="AD127" s="12"/>
      <c r="AE127" s="12"/>
      <c r="AR127" s="167" t="s">
        <v>85</v>
      </c>
      <c r="AT127" s="175" t="s">
        <v>76</v>
      </c>
      <c r="AU127" s="175" t="s">
        <v>85</v>
      </c>
      <c r="AY127" s="167" t="s">
        <v>177</v>
      </c>
      <c r="BK127" s="176">
        <f>SUM(BK128:BK153)</f>
        <v>0</v>
      </c>
    </row>
    <row r="128" s="2" customFormat="1" ht="24.15" customHeight="1">
      <c r="A128" s="38"/>
      <c r="B128" s="179"/>
      <c r="C128" s="180" t="s">
        <v>85</v>
      </c>
      <c r="D128" s="180" t="s">
        <v>180</v>
      </c>
      <c r="E128" s="181" t="s">
        <v>2216</v>
      </c>
      <c r="F128" s="182" t="s">
        <v>2217</v>
      </c>
      <c r="G128" s="183" t="s">
        <v>220</v>
      </c>
      <c r="H128" s="184">
        <v>21.600000000000001</v>
      </c>
      <c r="I128" s="185"/>
      <c r="J128" s="186">
        <f>ROUND(I128*H128,2)</f>
        <v>0</v>
      </c>
      <c r="K128" s="182" t="s">
        <v>268</v>
      </c>
      <c r="L128" s="39"/>
      <c r="M128" s="187" t="s">
        <v>1</v>
      </c>
      <c r="N128" s="188" t="s">
        <v>42</v>
      </c>
      <c r="O128" s="77"/>
      <c r="P128" s="189">
        <f>O128*H128</f>
        <v>0</v>
      </c>
      <c r="Q128" s="189">
        <v>0</v>
      </c>
      <c r="R128" s="189">
        <f>Q128*H128</f>
        <v>0</v>
      </c>
      <c r="S128" s="189">
        <v>0.26000000000000001</v>
      </c>
      <c r="T128" s="190">
        <f>S128*H128</f>
        <v>5.6160000000000005</v>
      </c>
      <c r="U128" s="38"/>
      <c r="V128" s="38"/>
      <c r="W128" s="38"/>
      <c r="X128" s="38"/>
      <c r="Y128" s="38"/>
      <c r="Z128" s="38"/>
      <c r="AA128" s="38"/>
      <c r="AB128" s="38"/>
      <c r="AC128" s="38"/>
      <c r="AD128" s="38"/>
      <c r="AE128" s="38"/>
      <c r="AR128" s="191" t="s">
        <v>269</v>
      </c>
      <c r="AT128" s="191" t="s">
        <v>180</v>
      </c>
      <c r="AU128" s="191" t="s">
        <v>87</v>
      </c>
      <c r="AY128" s="19" t="s">
        <v>177</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269</v>
      </c>
      <c r="BM128" s="191" t="s">
        <v>2294</v>
      </c>
    </row>
    <row r="129" s="13" customFormat="1">
      <c r="A129" s="13"/>
      <c r="B129" s="203"/>
      <c r="C129" s="13"/>
      <c r="D129" s="193" t="s">
        <v>271</v>
      </c>
      <c r="E129" s="204" t="s">
        <v>1</v>
      </c>
      <c r="F129" s="205" t="s">
        <v>2295</v>
      </c>
      <c r="G129" s="13"/>
      <c r="H129" s="204" t="s">
        <v>1</v>
      </c>
      <c r="I129" s="206"/>
      <c r="J129" s="13"/>
      <c r="K129" s="13"/>
      <c r="L129" s="203"/>
      <c r="M129" s="207"/>
      <c r="N129" s="208"/>
      <c r="O129" s="208"/>
      <c r="P129" s="208"/>
      <c r="Q129" s="208"/>
      <c r="R129" s="208"/>
      <c r="S129" s="208"/>
      <c r="T129" s="209"/>
      <c r="U129" s="13"/>
      <c r="V129" s="13"/>
      <c r="W129" s="13"/>
      <c r="X129" s="13"/>
      <c r="Y129" s="13"/>
      <c r="Z129" s="13"/>
      <c r="AA129" s="13"/>
      <c r="AB129" s="13"/>
      <c r="AC129" s="13"/>
      <c r="AD129" s="13"/>
      <c r="AE129" s="13"/>
      <c r="AT129" s="204" t="s">
        <v>271</v>
      </c>
      <c r="AU129" s="204" t="s">
        <v>87</v>
      </c>
      <c r="AV129" s="13" t="s">
        <v>85</v>
      </c>
      <c r="AW129" s="13" t="s">
        <v>32</v>
      </c>
      <c r="AX129" s="13" t="s">
        <v>77</v>
      </c>
      <c r="AY129" s="204" t="s">
        <v>177</v>
      </c>
    </row>
    <row r="130" s="14" customFormat="1">
      <c r="A130" s="14"/>
      <c r="B130" s="210"/>
      <c r="C130" s="14"/>
      <c r="D130" s="193" t="s">
        <v>271</v>
      </c>
      <c r="E130" s="211" t="s">
        <v>1</v>
      </c>
      <c r="F130" s="212" t="s">
        <v>2296</v>
      </c>
      <c r="G130" s="14"/>
      <c r="H130" s="213">
        <v>21.600000000000001</v>
      </c>
      <c r="I130" s="214"/>
      <c r="J130" s="14"/>
      <c r="K130" s="14"/>
      <c r="L130" s="210"/>
      <c r="M130" s="215"/>
      <c r="N130" s="216"/>
      <c r="O130" s="216"/>
      <c r="P130" s="216"/>
      <c r="Q130" s="216"/>
      <c r="R130" s="216"/>
      <c r="S130" s="216"/>
      <c r="T130" s="217"/>
      <c r="U130" s="14"/>
      <c r="V130" s="14"/>
      <c r="W130" s="14"/>
      <c r="X130" s="14"/>
      <c r="Y130" s="14"/>
      <c r="Z130" s="14"/>
      <c r="AA130" s="14"/>
      <c r="AB130" s="14"/>
      <c r="AC130" s="14"/>
      <c r="AD130" s="14"/>
      <c r="AE130" s="14"/>
      <c r="AT130" s="211" t="s">
        <v>271</v>
      </c>
      <c r="AU130" s="211" t="s">
        <v>87</v>
      </c>
      <c r="AV130" s="14" t="s">
        <v>87</v>
      </c>
      <c r="AW130" s="14" t="s">
        <v>32</v>
      </c>
      <c r="AX130" s="14" t="s">
        <v>77</v>
      </c>
      <c r="AY130" s="211" t="s">
        <v>177</v>
      </c>
    </row>
    <row r="131" s="15" customFormat="1">
      <c r="A131" s="15"/>
      <c r="B131" s="218"/>
      <c r="C131" s="15"/>
      <c r="D131" s="193" t="s">
        <v>271</v>
      </c>
      <c r="E131" s="219" t="s">
        <v>2206</v>
      </c>
      <c r="F131" s="220" t="s">
        <v>276</v>
      </c>
      <c r="G131" s="15"/>
      <c r="H131" s="221">
        <v>21.600000000000001</v>
      </c>
      <c r="I131" s="222"/>
      <c r="J131" s="15"/>
      <c r="K131" s="15"/>
      <c r="L131" s="218"/>
      <c r="M131" s="223"/>
      <c r="N131" s="224"/>
      <c r="O131" s="224"/>
      <c r="P131" s="224"/>
      <c r="Q131" s="224"/>
      <c r="R131" s="224"/>
      <c r="S131" s="224"/>
      <c r="T131" s="225"/>
      <c r="U131" s="15"/>
      <c r="V131" s="15"/>
      <c r="W131" s="15"/>
      <c r="X131" s="15"/>
      <c r="Y131" s="15"/>
      <c r="Z131" s="15"/>
      <c r="AA131" s="15"/>
      <c r="AB131" s="15"/>
      <c r="AC131" s="15"/>
      <c r="AD131" s="15"/>
      <c r="AE131" s="15"/>
      <c r="AT131" s="219" t="s">
        <v>271</v>
      </c>
      <c r="AU131" s="219" t="s">
        <v>87</v>
      </c>
      <c r="AV131" s="15" t="s">
        <v>269</v>
      </c>
      <c r="AW131" s="15" t="s">
        <v>32</v>
      </c>
      <c r="AX131" s="15" t="s">
        <v>85</v>
      </c>
      <c r="AY131" s="219" t="s">
        <v>177</v>
      </c>
    </row>
    <row r="132" s="2" customFormat="1" ht="24.15" customHeight="1">
      <c r="A132" s="38"/>
      <c r="B132" s="179"/>
      <c r="C132" s="180" t="s">
        <v>87</v>
      </c>
      <c r="D132" s="180" t="s">
        <v>180</v>
      </c>
      <c r="E132" s="181" t="s">
        <v>2297</v>
      </c>
      <c r="F132" s="182" t="s">
        <v>2298</v>
      </c>
      <c r="G132" s="183" t="s">
        <v>369</v>
      </c>
      <c r="H132" s="184">
        <v>108</v>
      </c>
      <c r="I132" s="185"/>
      <c r="J132" s="186">
        <f>ROUND(I132*H132,2)</f>
        <v>0</v>
      </c>
      <c r="K132" s="182" t="s">
        <v>268</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269</v>
      </c>
      <c r="AT132" s="191" t="s">
        <v>180</v>
      </c>
      <c r="AU132" s="191" t="s">
        <v>87</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2299</v>
      </c>
    </row>
    <row r="133" s="14" customFormat="1">
      <c r="A133" s="14"/>
      <c r="B133" s="210"/>
      <c r="C133" s="14"/>
      <c r="D133" s="193" t="s">
        <v>271</v>
      </c>
      <c r="E133" s="211" t="s">
        <v>1</v>
      </c>
      <c r="F133" s="212" t="s">
        <v>2300</v>
      </c>
      <c r="G133" s="14"/>
      <c r="H133" s="213">
        <v>108</v>
      </c>
      <c r="I133" s="214"/>
      <c r="J133" s="14"/>
      <c r="K133" s="14"/>
      <c r="L133" s="210"/>
      <c r="M133" s="215"/>
      <c r="N133" s="216"/>
      <c r="O133" s="216"/>
      <c r="P133" s="216"/>
      <c r="Q133" s="216"/>
      <c r="R133" s="216"/>
      <c r="S133" s="216"/>
      <c r="T133" s="217"/>
      <c r="U133" s="14"/>
      <c r="V133" s="14"/>
      <c r="W133" s="14"/>
      <c r="X133" s="14"/>
      <c r="Y133" s="14"/>
      <c r="Z133" s="14"/>
      <c r="AA133" s="14"/>
      <c r="AB133" s="14"/>
      <c r="AC133" s="14"/>
      <c r="AD133" s="14"/>
      <c r="AE133" s="14"/>
      <c r="AT133" s="211" t="s">
        <v>271</v>
      </c>
      <c r="AU133" s="211" t="s">
        <v>87</v>
      </c>
      <c r="AV133" s="14" t="s">
        <v>87</v>
      </c>
      <c r="AW133" s="14" t="s">
        <v>32</v>
      </c>
      <c r="AX133" s="14" t="s">
        <v>85</v>
      </c>
      <c r="AY133" s="211" t="s">
        <v>177</v>
      </c>
    </row>
    <row r="134" s="2" customFormat="1" ht="37.8" customHeight="1">
      <c r="A134" s="38"/>
      <c r="B134" s="179"/>
      <c r="C134" s="180" t="s">
        <v>194</v>
      </c>
      <c r="D134" s="180" t="s">
        <v>180</v>
      </c>
      <c r="E134" s="181" t="s">
        <v>289</v>
      </c>
      <c r="F134" s="182" t="s">
        <v>290</v>
      </c>
      <c r="G134" s="183" t="s">
        <v>267</v>
      </c>
      <c r="H134" s="184">
        <v>7.6340000000000003</v>
      </c>
      <c r="I134" s="185"/>
      <c r="J134" s="186">
        <f>ROUND(I134*H134,2)</f>
        <v>0</v>
      </c>
      <c r="K134" s="182" t="s">
        <v>268</v>
      </c>
      <c r="L134" s="39"/>
      <c r="M134" s="187" t="s">
        <v>1</v>
      </c>
      <c r="N134" s="188" t="s">
        <v>42</v>
      </c>
      <c r="O134" s="77"/>
      <c r="P134" s="189">
        <f>O134*H134</f>
        <v>0</v>
      </c>
      <c r="Q134" s="189">
        <v>0</v>
      </c>
      <c r="R134" s="189">
        <f>Q134*H134</f>
        <v>0</v>
      </c>
      <c r="S134" s="189">
        <v>0</v>
      </c>
      <c r="T134" s="190">
        <f>S134*H134</f>
        <v>0</v>
      </c>
      <c r="U134" s="38"/>
      <c r="V134" s="38"/>
      <c r="W134" s="38"/>
      <c r="X134" s="38"/>
      <c r="Y134" s="38"/>
      <c r="Z134" s="38"/>
      <c r="AA134" s="38"/>
      <c r="AB134" s="38"/>
      <c r="AC134" s="38"/>
      <c r="AD134" s="38"/>
      <c r="AE134" s="38"/>
      <c r="AR134" s="191" t="s">
        <v>269</v>
      </c>
      <c r="AT134" s="191" t="s">
        <v>180</v>
      </c>
      <c r="AU134" s="191" t="s">
        <v>87</v>
      </c>
      <c r="AY134" s="19" t="s">
        <v>177</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269</v>
      </c>
      <c r="BM134" s="191" t="s">
        <v>2301</v>
      </c>
    </row>
    <row r="135" s="14" customFormat="1">
      <c r="A135" s="14"/>
      <c r="B135" s="210"/>
      <c r="C135" s="14"/>
      <c r="D135" s="193" t="s">
        <v>271</v>
      </c>
      <c r="E135" s="211" t="s">
        <v>1</v>
      </c>
      <c r="F135" s="212" t="s">
        <v>2302</v>
      </c>
      <c r="G135" s="14"/>
      <c r="H135" s="213">
        <v>7.6340000000000003</v>
      </c>
      <c r="I135" s="214"/>
      <c r="J135" s="14"/>
      <c r="K135" s="14"/>
      <c r="L135" s="210"/>
      <c r="M135" s="215"/>
      <c r="N135" s="216"/>
      <c r="O135" s="216"/>
      <c r="P135" s="216"/>
      <c r="Q135" s="216"/>
      <c r="R135" s="216"/>
      <c r="S135" s="216"/>
      <c r="T135" s="217"/>
      <c r="U135" s="14"/>
      <c r="V135" s="14"/>
      <c r="W135" s="14"/>
      <c r="X135" s="14"/>
      <c r="Y135" s="14"/>
      <c r="Z135" s="14"/>
      <c r="AA135" s="14"/>
      <c r="AB135" s="14"/>
      <c r="AC135" s="14"/>
      <c r="AD135" s="14"/>
      <c r="AE135" s="14"/>
      <c r="AT135" s="211" t="s">
        <v>271</v>
      </c>
      <c r="AU135" s="211" t="s">
        <v>87</v>
      </c>
      <c r="AV135" s="14" t="s">
        <v>87</v>
      </c>
      <c r="AW135" s="14" t="s">
        <v>32</v>
      </c>
      <c r="AX135" s="14" t="s">
        <v>77</v>
      </c>
      <c r="AY135" s="211" t="s">
        <v>177</v>
      </c>
    </row>
    <row r="136" s="15" customFormat="1">
      <c r="A136" s="15"/>
      <c r="B136" s="218"/>
      <c r="C136" s="15"/>
      <c r="D136" s="193" t="s">
        <v>271</v>
      </c>
      <c r="E136" s="219" t="s">
        <v>210</v>
      </c>
      <c r="F136" s="220" t="s">
        <v>276</v>
      </c>
      <c r="G136" s="15"/>
      <c r="H136" s="221">
        <v>7.6340000000000003</v>
      </c>
      <c r="I136" s="222"/>
      <c r="J136" s="15"/>
      <c r="K136" s="15"/>
      <c r="L136" s="218"/>
      <c r="M136" s="223"/>
      <c r="N136" s="224"/>
      <c r="O136" s="224"/>
      <c r="P136" s="224"/>
      <c r="Q136" s="224"/>
      <c r="R136" s="224"/>
      <c r="S136" s="224"/>
      <c r="T136" s="225"/>
      <c r="U136" s="15"/>
      <c r="V136" s="15"/>
      <c r="W136" s="15"/>
      <c r="X136" s="15"/>
      <c r="Y136" s="15"/>
      <c r="Z136" s="15"/>
      <c r="AA136" s="15"/>
      <c r="AB136" s="15"/>
      <c r="AC136" s="15"/>
      <c r="AD136" s="15"/>
      <c r="AE136" s="15"/>
      <c r="AT136" s="219" t="s">
        <v>271</v>
      </c>
      <c r="AU136" s="219" t="s">
        <v>87</v>
      </c>
      <c r="AV136" s="15" t="s">
        <v>269</v>
      </c>
      <c r="AW136" s="15" t="s">
        <v>32</v>
      </c>
      <c r="AX136" s="15" t="s">
        <v>85</v>
      </c>
      <c r="AY136" s="219" t="s">
        <v>177</v>
      </c>
    </row>
    <row r="137" s="2" customFormat="1" ht="37.8" customHeight="1">
      <c r="A137" s="38"/>
      <c r="B137" s="179"/>
      <c r="C137" s="180" t="s">
        <v>269</v>
      </c>
      <c r="D137" s="180" t="s">
        <v>180</v>
      </c>
      <c r="E137" s="181" t="s">
        <v>293</v>
      </c>
      <c r="F137" s="182" t="s">
        <v>294</v>
      </c>
      <c r="G137" s="183" t="s">
        <v>267</v>
      </c>
      <c r="H137" s="184">
        <v>76.340000000000003</v>
      </c>
      <c r="I137" s="185"/>
      <c r="J137" s="186">
        <f>ROUND(I137*H137,2)</f>
        <v>0</v>
      </c>
      <c r="K137" s="182" t="s">
        <v>268</v>
      </c>
      <c r="L137" s="39"/>
      <c r="M137" s="187" t="s">
        <v>1</v>
      </c>
      <c r="N137" s="188" t="s">
        <v>42</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269</v>
      </c>
      <c r="AT137" s="191" t="s">
        <v>180</v>
      </c>
      <c r="AU137" s="191" t="s">
        <v>87</v>
      </c>
      <c r="AY137" s="19" t="s">
        <v>177</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269</v>
      </c>
      <c r="BM137" s="191" t="s">
        <v>2303</v>
      </c>
    </row>
    <row r="138" s="13" customFormat="1">
      <c r="A138" s="13"/>
      <c r="B138" s="203"/>
      <c r="C138" s="13"/>
      <c r="D138" s="193" t="s">
        <v>271</v>
      </c>
      <c r="E138" s="204" t="s">
        <v>1</v>
      </c>
      <c r="F138" s="205" t="s">
        <v>296</v>
      </c>
      <c r="G138" s="13"/>
      <c r="H138" s="204" t="s">
        <v>1</v>
      </c>
      <c r="I138" s="206"/>
      <c r="J138" s="13"/>
      <c r="K138" s="13"/>
      <c r="L138" s="203"/>
      <c r="M138" s="207"/>
      <c r="N138" s="208"/>
      <c r="O138" s="208"/>
      <c r="P138" s="208"/>
      <c r="Q138" s="208"/>
      <c r="R138" s="208"/>
      <c r="S138" s="208"/>
      <c r="T138" s="209"/>
      <c r="U138" s="13"/>
      <c r="V138" s="13"/>
      <c r="W138" s="13"/>
      <c r="X138" s="13"/>
      <c r="Y138" s="13"/>
      <c r="Z138" s="13"/>
      <c r="AA138" s="13"/>
      <c r="AB138" s="13"/>
      <c r="AC138" s="13"/>
      <c r="AD138" s="13"/>
      <c r="AE138" s="13"/>
      <c r="AT138" s="204" t="s">
        <v>271</v>
      </c>
      <c r="AU138" s="204" t="s">
        <v>87</v>
      </c>
      <c r="AV138" s="13" t="s">
        <v>85</v>
      </c>
      <c r="AW138" s="13" t="s">
        <v>32</v>
      </c>
      <c r="AX138" s="13" t="s">
        <v>77</v>
      </c>
      <c r="AY138" s="204" t="s">
        <v>177</v>
      </c>
    </row>
    <row r="139" s="14" customFormat="1">
      <c r="A139" s="14"/>
      <c r="B139" s="210"/>
      <c r="C139" s="14"/>
      <c r="D139" s="193" t="s">
        <v>271</v>
      </c>
      <c r="E139" s="211" t="s">
        <v>1</v>
      </c>
      <c r="F139" s="212" t="s">
        <v>297</v>
      </c>
      <c r="G139" s="14"/>
      <c r="H139" s="213">
        <v>76.340000000000003</v>
      </c>
      <c r="I139" s="214"/>
      <c r="J139" s="14"/>
      <c r="K139" s="14"/>
      <c r="L139" s="210"/>
      <c r="M139" s="215"/>
      <c r="N139" s="216"/>
      <c r="O139" s="216"/>
      <c r="P139" s="216"/>
      <c r="Q139" s="216"/>
      <c r="R139" s="216"/>
      <c r="S139" s="216"/>
      <c r="T139" s="217"/>
      <c r="U139" s="14"/>
      <c r="V139" s="14"/>
      <c r="W139" s="14"/>
      <c r="X139" s="14"/>
      <c r="Y139" s="14"/>
      <c r="Z139" s="14"/>
      <c r="AA139" s="14"/>
      <c r="AB139" s="14"/>
      <c r="AC139" s="14"/>
      <c r="AD139" s="14"/>
      <c r="AE139" s="14"/>
      <c r="AT139" s="211" t="s">
        <v>271</v>
      </c>
      <c r="AU139" s="211" t="s">
        <v>87</v>
      </c>
      <c r="AV139" s="14" t="s">
        <v>87</v>
      </c>
      <c r="AW139" s="14" t="s">
        <v>32</v>
      </c>
      <c r="AX139" s="14" t="s">
        <v>85</v>
      </c>
      <c r="AY139" s="211" t="s">
        <v>177</v>
      </c>
    </row>
    <row r="140" s="2" customFormat="1" ht="24.15" customHeight="1">
      <c r="A140" s="38"/>
      <c r="B140" s="179"/>
      <c r="C140" s="180" t="s">
        <v>176</v>
      </c>
      <c r="D140" s="180" t="s">
        <v>180</v>
      </c>
      <c r="E140" s="181" t="s">
        <v>298</v>
      </c>
      <c r="F140" s="182" t="s">
        <v>299</v>
      </c>
      <c r="G140" s="183" t="s">
        <v>300</v>
      </c>
      <c r="H140" s="184">
        <v>13.741</v>
      </c>
      <c r="I140" s="185"/>
      <c r="J140" s="186">
        <f>ROUND(I140*H140,2)</f>
        <v>0</v>
      </c>
      <c r="K140" s="182" t="s">
        <v>268</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269</v>
      </c>
      <c r="AT140" s="191" t="s">
        <v>180</v>
      </c>
      <c r="AU140" s="191" t="s">
        <v>87</v>
      </c>
      <c r="AY140" s="19" t="s">
        <v>177</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269</v>
      </c>
      <c r="BM140" s="191" t="s">
        <v>2304</v>
      </c>
    </row>
    <row r="141" s="14" customFormat="1">
      <c r="A141" s="14"/>
      <c r="B141" s="210"/>
      <c r="C141" s="14"/>
      <c r="D141" s="193" t="s">
        <v>271</v>
      </c>
      <c r="E141" s="211" t="s">
        <v>1</v>
      </c>
      <c r="F141" s="212" t="s">
        <v>302</v>
      </c>
      <c r="G141" s="14"/>
      <c r="H141" s="213">
        <v>13.741</v>
      </c>
      <c r="I141" s="214"/>
      <c r="J141" s="14"/>
      <c r="K141" s="14"/>
      <c r="L141" s="210"/>
      <c r="M141" s="215"/>
      <c r="N141" s="216"/>
      <c r="O141" s="216"/>
      <c r="P141" s="216"/>
      <c r="Q141" s="216"/>
      <c r="R141" s="216"/>
      <c r="S141" s="216"/>
      <c r="T141" s="217"/>
      <c r="U141" s="14"/>
      <c r="V141" s="14"/>
      <c r="W141" s="14"/>
      <c r="X141" s="14"/>
      <c r="Y141" s="14"/>
      <c r="Z141" s="14"/>
      <c r="AA141" s="14"/>
      <c r="AB141" s="14"/>
      <c r="AC141" s="14"/>
      <c r="AD141" s="14"/>
      <c r="AE141" s="14"/>
      <c r="AT141" s="211" t="s">
        <v>271</v>
      </c>
      <c r="AU141" s="211" t="s">
        <v>87</v>
      </c>
      <c r="AV141" s="14" t="s">
        <v>87</v>
      </c>
      <c r="AW141" s="14" t="s">
        <v>32</v>
      </c>
      <c r="AX141" s="14" t="s">
        <v>85</v>
      </c>
      <c r="AY141" s="211" t="s">
        <v>177</v>
      </c>
    </row>
    <row r="142" s="2" customFormat="1" ht="16.5" customHeight="1">
      <c r="A142" s="38"/>
      <c r="B142" s="179"/>
      <c r="C142" s="180" t="s">
        <v>303</v>
      </c>
      <c r="D142" s="180" t="s">
        <v>180</v>
      </c>
      <c r="E142" s="181" t="s">
        <v>304</v>
      </c>
      <c r="F142" s="182" t="s">
        <v>305</v>
      </c>
      <c r="G142" s="183" t="s">
        <v>267</v>
      </c>
      <c r="H142" s="184">
        <v>7.6340000000000003</v>
      </c>
      <c r="I142" s="185"/>
      <c r="J142" s="186">
        <f>ROUND(I142*H142,2)</f>
        <v>0</v>
      </c>
      <c r="K142" s="182" t="s">
        <v>268</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87</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2305</v>
      </c>
    </row>
    <row r="143" s="14" customFormat="1">
      <c r="A143" s="14"/>
      <c r="B143" s="210"/>
      <c r="C143" s="14"/>
      <c r="D143" s="193" t="s">
        <v>271</v>
      </c>
      <c r="E143" s="211" t="s">
        <v>1</v>
      </c>
      <c r="F143" s="212" t="s">
        <v>210</v>
      </c>
      <c r="G143" s="14"/>
      <c r="H143" s="213">
        <v>7.6340000000000003</v>
      </c>
      <c r="I143" s="214"/>
      <c r="J143" s="14"/>
      <c r="K143" s="14"/>
      <c r="L143" s="210"/>
      <c r="M143" s="215"/>
      <c r="N143" s="216"/>
      <c r="O143" s="216"/>
      <c r="P143" s="216"/>
      <c r="Q143" s="216"/>
      <c r="R143" s="216"/>
      <c r="S143" s="216"/>
      <c r="T143" s="217"/>
      <c r="U143" s="14"/>
      <c r="V143" s="14"/>
      <c r="W143" s="14"/>
      <c r="X143" s="14"/>
      <c r="Y143" s="14"/>
      <c r="Z143" s="14"/>
      <c r="AA143" s="14"/>
      <c r="AB143" s="14"/>
      <c r="AC143" s="14"/>
      <c r="AD143" s="14"/>
      <c r="AE143" s="14"/>
      <c r="AT143" s="211" t="s">
        <v>271</v>
      </c>
      <c r="AU143" s="211" t="s">
        <v>87</v>
      </c>
      <c r="AV143" s="14" t="s">
        <v>87</v>
      </c>
      <c r="AW143" s="14" t="s">
        <v>32</v>
      </c>
      <c r="AX143" s="14" t="s">
        <v>85</v>
      </c>
      <c r="AY143" s="211" t="s">
        <v>177</v>
      </c>
    </row>
    <row r="144" s="2" customFormat="1" ht="21.75" customHeight="1">
      <c r="A144" s="38"/>
      <c r="B144" s="179"/>
      <c r="C144" s="180" t="s">
        <v>307</v>
      </c>
      <c r="D144" s="180" t="s">
        <v>180</v>
      </c>
      <c r="E144" s="181" t="s">
        <v>2306</v>
      </c>
      <c r="F144" s="182" t="s">
        <v>2307</v>
      </c>
      <c r="G144" s="183" t="s">
        <v>220</v>
      </c>
      <c r="H144" s="184">
        <v>21.600000000000001</v>
      </c>
      <c r="I144" s="185"/>
      <c r="J144" s="186">
        <f>ROUND(I144*H144,2)</f>
        <v>0</v>
      </c>
      <c r="K144" s="182" t="s">
        <v>268</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87</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2308</v>
      </c>
    </row>
    <row r="145" s="14" customFormat="1">
      <c r="A145" s="14"/>
      <c r="B145" s="210"/>
      <c r="C145" s="14"/>
      <c r="D145" s="193" t="s">
        <v>271</v>
      </c>
      <c r="E145" s="211" t="s">
        <v>1</v>
      </c>
      <c r="F145" s="212" t="s">
        <v>2292</v>
      </c>
      <c r="G145" s="14"/>
      <c r="H145" s="213">
        <v>21.600000000000001</v>
      </c>
      <c r="I145" s="214"/>
      <c r="J145" s="14"/>
      <c r="K145" s="14"/>
      <c r="L145" s="210"/>
      <c r="M145" s="215"/>
      <c r="N145" s="216"/>
      <c r="O145" s="216"/>
      <c r="P145" s="216"/>
      <c r="Q145" s="216"/>
      <c r="R145" s="216"/>
      <c r="S145" s="216"/>
      <c r="T145" s="217"/>
      <c r="U145" s="14"/>
      <c r="V145" s="14"/>
      <c r="W145" s="14"/>
      <c r="X145" s="14"/>
      <c r="Y145" s="14"/>
      <c r="Z145" s="14"/>
      <c r="AA145" s="14"/>
      <c r="AB145" s="14"/>
      <c r="AC145" s="14"/>
      <c r="AD145" s="14"/>
      <c r="AE145" s="14"/>
      <c r="AT145" s="211" t="s">
        <v>271</v>
      </c>
      <c r="AU145" s="211" t="s">
        <v>87</v>
      </c>
      <c r="AV145" s="14" t="s">
        <v>87</v>
      </c>
      <c r="AW145" s="14" t="s">
        <v>32</v>
      </c>
      <c r="AX145" s="14" t="s">
        <v>85</v>
      </c>
      <c r="AY145" s="211" t="s">
        <v>177</v>
      </c>
    </row>
    <row r="146" s="2" customFormat="1" ht="16.5" customHeight="1">
      <c r="A146" s="38"/>
      <c r="B146" s="179"/>
      <c r="C146" s="226" t="s">
        <v>235</v>
      </c>
      <c r="D146" s="226" t="s">
        <v>330</v>
      </c>
      <c r="E146" s="227" t="s">
        <v>2309</v>
      </c>
      <c r="F146" s="228" t="s">
        <v>2310</v>
      </c>
      <c r="G146" s="229" t="s">
        <v>1115</v>
      </c>
      <c r="H146" s="230">
        <v>0.86399999999999999</v>
      </c>
      <c r="I146" s="231"/>
      <c r="J146" s="232">
        <f>ROUND(I146*H146,2)</f>
        <v>0</v>
      </c>
      <c r="K146" s="228" t="s">
        <v>268</v>
      </c>
      <c r="L146" s="233"/>
      <c r="M146" s="234" t="s">
        <v>1</v>
      </c>
      <c r="N146" s="235" t="s">
        <v>42</v>
      </c>
      <c r="O146" s="77"/>
      <c r="P146" s="189">
        <f>O146*H146</f>
        <v>0</v>
      </c>
      <c r="Q146" s="189">
        <v>0.001</v>
      </c>
      <c r="R146" s="189">
        <f>Q146*H146</f>
        <v>0.00086399999999999997</v>
      </c>
      <c r="S146" s="189">
        <v>0</v>
      </c>
      <c r="T146" s="190">
        <f>S146*H146</f>
        <v>0</v>
      </c>
      <c r="U146" s="38"/>
      <c r="V146" s="38"/>
      <c r="W146" s="38"/>
      <c r="X146" s="38"/>
      <c r="Y146" s="38"/>
      <c r="Z146" s="38"/>
      <c r="AA146" s="38"/>
      <c r="AB146" s="38"/>
      <c r="AC146" s="38"/>
      <c r="AD146" s="38"/>
      <c r="AE146" s="38"/>
      <c r="AR146" s="191" t="s">
        <v>235</v>
      </c>
      <c r="AT146" s="191" t="s">
        <v>330</v>
      </c>
      <c r="AU146" s="191" t="s">
        <v>87</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2311</v>
      </c>
    </row>
    <row r="147" s="14" customFormat="1">
      <c r="A147" s="14"/>
      <c r="B147" s="210"/>
      <c r="C147" s="14"/>
      <c r="D147" s="193" t="s">
        <v>271</v>
      </c>
      <c r="E147" s="211" t="s">
        <v>1</v>
      </c>
      <c r="F147" s="212" t="s">
        <v>2312</v>
      </c>
      <c r="G147" s="14"/>
      <c r="H147" s="213">
        <v>0.86399999999999999</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271</v>
      </c>
      <c r="AU147" s="211" t="s">
        <v>87</v>
      </c>
      <c r="AV147" s="14" t="s">
        <v>87</v>
      </c>
      <c r="AW147" s="14" t="s">
        <v>32</v>
      </c>
      <c r="AX147" s="14" t="s">
        <v>85</v>
      </c>
      <c r="AY147" s="211" t="s">
        <v>177</v>
      </c>
    </row>
    <row r="148" s="2" customFormat="1" ht="37.8" customHeight="1">
      <c r="A148" s="38"/>
      <c r="B148" s="179"/>
      <c r="C148" s="180" t="s">
        <v>317</v>
      </c>
      <c r="D148" s="180" t="s">
        <v>180</v>
      </c>
      <c r="E148" s="181" t="s">
        <v>308</v>
      </c>
      <c r="F148" s="182" t="s">
        <v>309</v>
      </c>
      <c r="G148" s="183" t="s">
        <v>220</v>
      </c>
      <c r="H148" s="184">
        <v>21.600000000000001</v>
      </c>
      <c r="I148" s="185"/>
      <c r="J148" s="186">
        <f>ROUND(I148*H148,2)</f>
        <v>0</v>
      </c>
      <c r="K148" s="182" t="s">
        <v>268</v>
      </c>
      <c r="L148" s="39"/>
      <c r="M148" s="187" t="s">
        <v>1</v>
      </c>
      <c r="N148" s="188" t="s">
        <v>42</v>
      </c>
      <c r="O148" s="77"/>
      <c r="P148" s="189">
        <f>O148*H148</f>
        <v>0</v>
      </c>
      <c r="Q148" s="189">
        <v>0</v>
      </c>
      <c r="R148" s="189">
        <f>Q148*H148</f>
        <v>0</v>
      </c>
      <c r="S148" s="189">
        <v>0</v>
      </c>
      <c r="T148" s="190">
        <f>S148*H148</f>
        <v>0</v>
      </c>
      <c r="U148" s="38"/>
      <c r="V148" s="38"/>
      <c r="W148" s="38"/>
      <c r="X148" s="38"/>
      <c r="Y148" s="38"/>
      <c r="Z148" s="38"/>
      <c r="AA148" s="38"/>
      <c r="AB148" s="38"/>
      <c r="AC148" s="38"/>
      <c r="AD148" s="38"/>
      <c r="AE148" s="38"/>
      <c r="AR148" s="191" t="s">
        <v>269</v>
      </c>
      <c r="AT148" s="191" t="s">
        <v>180</v>
      </c>
      <c r="AU148" s="191" t="s">
        <v>87</v>
      </c>
      <c r="AY148" s="19" t="s">
        <v>177</v>
      </c>
      <c r="BE148" s="192">
        <f>IF(N148="základní",J148,0)</f>
        <v>0</v>
      </c>
      <c r="BF148" s="192">
        <f>IF(N148="snížená",J148,0)</f>
        <v>0</v>
      </c>
      <c r="BG148" s="192">
        <f>IF(N148="zákl. přenesená",J148,0)</f>
        <v>0</v>
      </c>
      <c r="BH148" s="192">
        <f>IF(N148="sníž. přenesená",J148,0)</f>
        <v>0</v>
      </c>
      <c r="BI148" s="192">
        <f>IF(N148="nulová",J148,0)</f>
        <v>0</v>
      </c>
      <c r="BJ148" s="19" t="s">
        <v>85</v>
      </c>
      <c r="BK148" s="192">
        <f>ROUND(I148*H148,2)</f>
        <v>0</v>
      </c>
      <c r="BL148" s="19" t="s">
        <v>269</v>
      </c>
      <c r="BM148" s="191" t="s">
        <v>2313</v>
      </c>
    </row>
    <row r="149" s="14" customFormat="1">
      <c r="A149" s="14"/>
      <c r="B149" s="210"/>
      <c r="C149" s="14"/>
      <c r="D149" s="193" t="s">
        <v>271</v>
      </c>
      <c r="E149" s="211" t="s">
        <v>1</v>
      </c>
      <c r="F149" s="212" t="s">
        <v>2292</v>
      </c>
      <c r="G149" s="14"/>
      <c r="H149" s="213">
        <v>21.600000000000001</v>
      </c>
      <c r="I149" s="214"/>
      <c r="J149" s="14"/>
      <c r="K149" s="14"/>
      <c r="L149" s="210"/>
      <c r="M149" s="215"/>
      <c r="N149" s="216"/>
      <c r="O149" s="216"/>
      <c r="P149" s="216"/>
      <c r="Q149" s="216"/>
      <c r="R149" s="216"/>
      <c r="S149" s="216"/>
      <c r="T149" s="217"/>
      <c r="U149" s="14"/>
      <c r="V149" s="14"/>
      <c r="W149" s="14"/>
      <c r="X149" s="14"/>
      <c r="Y149" s="14"/>
      <c r="Z149" s="14"/>
      <c r="AA149" s="14"/>
      <c r="AB149" s="14"/>
      <c r="AC149" s="14"/>
      <c r="AD149" s="14"/>
      <c r="AE149" s="14"/>
      <c r="AT149" s="211" t="s">
        <v>271</v>
      </c>
      <c r="AU149" s="211" t="s">
        <v>87</v>
      </c>
      <c r="AV149" s="14" t="s">
        <v>87</v>
      </c>
      <c r="AW149" s="14" t="s">
        <v>32</v>
      </c>
      <c r="AX149" s="14" t="s">
        <v>85</v>
      </c>
      <c r="AY149" s="211" t="s">
        <v>177</v>
      </c>
    </row>
    <row r="150" s="2" customFormat="1" ht="24.15" customHeight="1">
      <c r="A150" s="38"/>
      <c r="B150" s="179"/>
      <c r="C150" s="180" t="s">
        <v>324</v>
      </c>
      <c r="D150" s="180" t="s">
        <v>180</v>
      </c>
      <c r="E150" s="181" t="s">
        <v>311</v>
      </c>
      <c r="F150" s="182" t="s">
        <v>312</v>
      </c>
      <c r="G150" s="183" t="s">
        <v>220</v>
      </c>
      <c r="H150" s="184">
        <v>21.600000000000001</v>
      </c>
      <c r="I150" s="185"/>
      <c r="J150" s="186">
        <f>ROUND(I150*H150,2)</f>
        <v>0</v>
      </c>
      <c r="K150" s="182" t="s">
        <v>268</v>
      </c>
      <c r="L150" s="39"/>
      <c r="M150" s="187" t="s">
        <v>1</v>
      </c>
      <c r="N150" s="188" t="s">
        <v>42</v>
      </c>
      <c r="O150" s="77"/>
      <c r="P150" s="189">
        <f>O150*H150</f>
        <v>0</v>
      </c>
      <c r="Q150" s="189">
        <v>0</v>
      </c>
      <c r="R150" s="189">
        <f>Q150*H150</f>
        <v>0</v>
      </c>
      <c r="S150" s="189">
        <v>0</v>
      </c>
      <c r="T150" s="190">
        <f>S150*H150</f>
        <v>0</v>
      </c>
      <c r="U150" s="38"/>
      <c r="V150" s="38"/>
      <c r="W150" s="38"/>
      <c r="X150" s="38"/>
      <c r="Y150" s="38"/>
      <c r="Z150" s="38"/>
      <c r="AA150" s="38"/>
      <c r="AB150" s="38"/>
      <c r="AC150" s="38"/>
      <c r="AD150" s="38"/>
      <c r="AE150" s="38"/>
      <c r="AR150" s="191" t="s">
        <v>269</v>
      </c>
      <c r="AT150" s="191" t="s">
        <v>180</v>
      </c>
      <c r="AU150" s="191" t="s">
        <v>87</v>
      </c>
      <c r="AY150" s="19" t="s">
        <v>177</v>
      </c>
      <c r="BE150" s="192">
        <f>IF(N150="základní",J150,0)</f>
        <v>0</v>
      </c>
      <c r="BF150" s="192">
        <f>IF(N150="snížená",J150,0)</f>
        <v>0</v>
      </c>
      <c r="BG150" s="192">
        <f>IF(N150="zákl. přenesená",J150,0)</f>
        <v>0</v>
      </c>
      <c r="BH150" s="192">
        <f>IF(N150="sníž. přenesená",J150,0)</f>
        <v>0</v>
      </c>
      <c r="BI150" s="192">
        <f>IF(N150="nulová",J150,0)</f>
        <v>0</v>
      </c>
      <c r="BJ150" s="19" t="s">
        <v>85</v>
      </c>
      <c r="BK150" s="192">
        <f>ROUND(I150*H150,2)</f>
        <v>0</v>
      </c>
      <c r="BL150" s="19" t="s">
        <v>269</v>
      </c>
      <c r="BM150" s="191" t="s">
        <v>2314</v>
      </c>
    </row>
    <row r="151" s="13" customFormat="1">
      <c r="A151" s="13"/>
      <c r="B151" s="203"/>
      <c r="C151" s="13"/>
      <c r="D151" s="193" t="s">
        <v>271</v>
      </c>
      <c r="E151" s="204" t="s">
        <v>1</v>
      </c>
      <c r="F151" s="205" t="s">
        <v>2315</v>
      </c>
      <c r="G151" s="13"/>
      <c r="H151" s="204" t="s">
        <v>1</v>
      </c>
      <c r="I151" s="206"/>
      <c r="J151" s="13"/>
      <c r="K151" s="13"/>
      <c r="L151" s="203"/>
      <c r="M151" s="207"/>
      <c r="N151" s="208"/>
      <c r="O151" s="208"/>
      <c r="P151" s="208"/>
      <c r="Q151" s="208"/>
      <c r="R151" s="208"/>
      <c r="S151" s="208"/>
      <c r="T151" s="209"/>
      <c r="U151" s="13"/>
      <c r="V151" s="13"/>
      <c r="W151" s="13"/>
      <c r="X151" s="13"/>
      <c r="Y151" s="13"/>
      <c r="Z151" s="13"/>
      <c r="AA151" s="13"/>
      <c r="AB151" s="13"/>
      <c r="AC151" s="13"/>
      <c r="AD151" s="13"/>
      <c r="AE151" s="13"/>
      <c r="AT151" s="204" t="s">
        <v>271</v>
      </c>
      <c r="AU151" s="204" t="s">
        <v>87</v>
      </c>
      <c r="AV151" s="13" t="s">
        <v>85</v>
      </c>
      <c r="AW151" s="13" t="s">
        <v>32</v>
      </c>
      <c r="AX151" s="13" t="s">
        <v>77</v>
      </c>
      <c r="AY151" s="204" t="s">
        <v>177</v>
      </c>
    </row>
    <row r="152" s="14" customFormat="1">
      <c r="A152" s="14"/>
      <c r="B152" s="210"/>
      <c r="C152" s="14"/>
      <c r="D152" s="193" t="s">
        <v>271</v>
      </c>
      <c r="E152" s="211" t="s">
        <v>1</v>
      </c>
      <c r="F152" s="212" t="s">
        <v>2296</v>
      </c>
      <c r="G152" s="14"/>
      <c r="H152" s="213">
        <v>21.600000000000001</v>
      </c>
      <c r="I152" s="214"/>
      <c r="J152" s="14"/>
      <c r="K152" s="14"/>
      <c r="L152" s="210"/>
      <c r="M152" s="215"/>
      <c r="N152" s="216"/>
      <c r="O152" s="216"/>
      <c r="P152" s="216"/>
      <c r="Q152" s="216"/>
      <c r="R152" s="216"/>
      <c r="S152" s="216"/>
      <c r="T152" s="217"/>
      <c r="U152" s="14"/>
      <c r="V152" s="14"/>
      <c r="W152" s="14"/>
      <c r="X152" s="14"/>
      <c r="Y152" s="14"/>
      <c r="Z152" s="14"/>
      <c r="AA152" s="14"/>
      <c r="AB152" s="14"/>
      <c r="AC152" s="14"/>
      <c r="AD152" s="14"/>
      <c r="AE152" s="14"/>
      <c r="AT152" s="211" t="s">
        <v>271</v>
      </c>
      <c r="AU152" s="211" t="s">
        <v>87</v>
      </c>
      <c r="AV152" s="14" t="s">
        <v>87</v>
      </c>
      <c r="AW152" s="14" t="s">
        <v>32</v>
      </c>
      <c r="AX152" s="14" t="s">
        <v>77</v>
      </c>
      <c r="AY152" s="211" t="s">
        <v>177</v>
      </c>
    </row>
    <row r="153" s="15" customFormat="1">
      <c r="A153" s="15"/>
      <c r="B153" s="218"/>
      <c r="C153" s="15"/>
      <c r="D153" s="193" t="s">
        <v>271</v>
      </c>
      <c r="E153" s="219" t="s">
        <v>2292</v>
      </c>
      <c r="F153" s="220" t="s">
        <v>276</v>
      </c>
      <c r="G153" s="15"/>
      <c r="H153" s="221">
        <v>21.600000000000001</v>
      </c>
      <c r="I153" s="222"/>
      <c r="J153" s="15"/>
      <c r="K153" s="15"/>
      <c r="L153" s="218"/>
      <c r="M153" s="223"/>
      <c r="N153" s="224"/>
      <c r="O153" s="224"/>
      <c r="P153" s="224"/>
      <c r="Q153" s="224"/>
      <c r="R153" s="224"/>
      <c r="S153" s="224"/>
      <c r="T153" s="225"/>
      <c r="U153" s="15"/>
      <c r="V153" s="15"/>
      <c r="W153" s="15"/>
      <c r="X153" s="15"/>
      <c r="Y153" s="15"/>
      <c r="Z153" s="15"/>
      <c r="AA153" s="15"/>
      <c r="AB153" s="15"/>
      <c r="AC153" s="15"/>
      <c r="AD153" s="15"/>
      <c r="AE153" s="15"/>
      <c r="AT153" s="219" t="s">
        <v>271</v>
      </c>
      <c r="AU153" s="219" t="s">
        <v>87</v>
      </c>
      <c r="AV153" s="15" t="s">
        <v>269</v>
      </c>
      <c r="AW153" s="15" t="s">
        <v>32</v>
      </c>
      <c r="AX153" s="15" t="s">
        <v>85</v>
      </c>
      <c r="AY153" s="219" t="s">
        <v>177</v>
      </c>
    </row>
    <row r="154" s="12" customFormat="1" ht="22.8" customHeight="1">
      <c r="A154" s="12"/>
      <c r="B154" s="166"/>
      <c r="C154" s="12"/>
      <c r="D154" s="167" t="s">
        <v>76</v>
      </c>
      <c r="E154" s="177" t="s">
        <v>87</v>
      </c>
      <c r="F154" s="177" t="s">
        <v>355</v>
      </c>
      <c r="G154" s="12"/>
      <c r="H154" s="12"/>
      <c r="I154" s="169"/>
      <c r="J154" s="178">
        <f>BK154</f>
        <v>0</v>
      </c>
      <c r="K154" s="12"/>
      <c r="L154" s="166"/>
      <c r="M154" s="171"/>
      <c r="N154" s="172"/>
      <c r="O154" s="172"/>
      <c r="P154" s="173">
        <f>SUM(P155:P156)</f>
        <v>0</v>
      </c>
      <c r="Q154" s="172"/>
      <c r="R154" s="173">
        <f>SUM(R155:R156)</f>
        <v>17.566003505336003</v>
      </c>
      <c r="S154" s="172"/>
      <c r="T154" s="174">
        <f>SUM(T155:T156)</f>
        <v>0</v>
      </c>
      <c r="U154" s="12"/>
      <c r="V154" s="12"/>
      <c r="W154" s="12"/>
      <c r="X154" s="12"/>
      <c r="Y154" s="12"/>
      <c r="Z154" s="12"/>
      <c r="AA154" s="12"/>
      <c r="AB154" s="12"/>
      <c r="AC154" s="12"/>
      <c r="AD154" s="12"/>
      <c r="AE154" s="12"/>
      <c r="AR154" s="167" t="s">
        <v>85</v>
      </c>
      <c r="AT154" s="175" t="s">
        <v>76</v>
      </c>
      <c r="AU154" s="175" t="s">
        <v>85</v>
      </c>
      <c r="AY154" s="167" t="s">
        <v>177</v>
      </c>
      <c r="BK154" s="176">
        <f>SUM(BK155:BK156)</f>
        <v>0</v>
      </c>
    </row>
    <row r="155" s="2" customFormat="1" ht="16.5" customHeight="1">
      <c r="A155" s="38"/>
      <c r="B155" s="179"/>
      <c r="C155" s="180" t="s">
        <v>329</v>
      </c>
      <c r="D155" s="180" t="s">
        <v>180</v>
      </c>
      <c r="E155" s="181" t="s">
        <v>2230</v>
      </c>
      <c r="F155" s="182" t="s">
        <v>2231</v>
      </c>
      <c r="G155" s="183" t="s">
        <v>267</v>
      </c>
      <c r="H155" s="184">
        <v>7.6340000000000003</v>
      </c>
      <c r="I155" s="185"/>
      <c r="J155" s="186">
        <f>ROUND(I155*H155,2)</f>
        <v>0</v>
      </c>
      <c r="K155" s="182" t="s">
        <v>268</v>
      </c>
      <c r="L155" s="39"/>
      <c r="M155" s="187" t="s">
        <v>1</v>
      </c>
      <c r="N155" s="188" t="s">
        <v>42</v>
      </c>
      <c r="O155" s="77"/>
      <c r="P155" s="189">
        <f>O155*H155</f>
        <v>0</v>
      </c>
      <c r="Q155" s="189">
        <v>2.3010222040000001</v>
      </c>
      <c r="R155" s="189">
        <f>Q155*H155</f>
        <v>17.566003505336003</v>
      </c>
      <c r="S155" s="189">
        <v>0</v>
      </c>
      <c r="T155" s="190">
        <f>S155*H155</f>
        <v>0</v>
      </c>
      <c r="U155" s="38"/>
      <c r="V155" s="38"/>
      <c r="W155" s="38"/>
      <c r="X155" s="38"/>
      <c r="Y155" s="38"/>
      <c r="Z155" s="38"/>
      <c r="AA155" s="38"/>
      <c r="AB155" s="38"/>
      <c r="AC155" s="38"/>
      <c r="AD155" s="38"/>
      <c r="AE155" s="38"/>
      <c r="AR155" s="191" t="s">
        <v>269</v>
      </c>
      <c r="AT155" s="191" t="s">
        <v>180</v>
      </c>
      <c r="AU155" s="191" t="s">
        <v>87</v>
      </c>
      <c r="AY155" s="19" t="s">
        <v>177</v>
      </c>
      <c r="BE155" s="192">
        <f>IF(N155="základní",J155,0)</f>
        <v>0</v>
      </c>
      <c r="BF155" s="192">
        <f>IF(N155="snížená",J155,0)</f>
        <v>0</v>
      </c>
      <c r="BG155" s="192">
        <f>IF(N155="zákl. přenesená",J155,0)</f>
        <v>0</v>
      </c>
      <c r="BH155" s="192">
        <f>IF(N155="sníž. přenesená",J155,0)</f>
        <v>0</v>
      </c>
      <c r="BI155" s="192">
        <f>IF(N155="nulová",J155,0)</f>
        <v>0</v>
      </c>
      <c r="BJ155" s="19" t="s">
        <v>85</v>
      </c>
      <c r="BK155" s="192">
        <f>ROUND(I155*H155,2)</f>
        <v>0</v>
      </c>
      <c r="BL155" s="19" t="s">
        <v>269</v>
      </c>
      <c r="BM155" s="191" t="s">
        <v>2316</v>
      </c>
    </row>
    <row r="156" s="14" customFormat="1">
      <c r="A156" s="14"/>
      <c r="B156" s="210"/>
      <c r="C156" s="14"/>
      <c r="D156" s="193" t="s">
        <v>271</v>
      </c>
      <c r="E156" s="211" t="s">
        <v>1</v>
      </c>
      <c r="F156" s="212" t="s">
        <v>2302</v>
      </c>
      <c r="G156" s="14"/>
      <c r="H156" s="213">
        <v>7.6340000000000003</v>
      </c>
      <c r="I156" s="214"/>
      <c r="J156" s="14"/>
      <c r="K156" s="14"/>
      <c r="L156" s="210"/>
      <c r="M156" s="215"/>
      <c r="N156" s="216"/>
      <c r="O156" s="216"/>
      <c r="P156" s="216"/>
      <c r="Q156" s="216"/>
      <c r="R156" s="216"/>
      <c r="S156" s="216"/>
      <c r="T156" s="217"/>
      <c r="U156" s="14"/>
      <c r="V156" s="14"/>
      <c r="W156" s="14"/>
      <c r="X156" s="14"/>
      <c r="Y156" s="14"/>
      <c r="Z156" s="14"/>
      <c r="AA156" s="14"/>
      <c r="AB156" s="14"/>
      <c r="AC156" s="14"/>
      <c r="AD156" s="14"/>
      <c r="AE156" s="14"/>
      <c r="AT156" s="211" t="s">
        <v>271</v>
      </c>
      <c r="AU156" s="211" t="s">
        <v>87</v>
      </c>
      <c r="AV156" s="14" t="s">
        <v>87</v>
      </c>
      <c r="AW156" s="14" t="s">
        <v>32</v>
      </c>
      <c r="AX156" s="14" t="s">
        <v>85</v>
      </c>
      <c r="AY156" s="211" t="s">
        <v>177</v>
      </c>
    </row>
    <row r="157" s="12" customFormat="1" ht="22.8" customHeight="1">
      <c r="A157" s="12"/>
      <c r="B157" s="166"/>
      <c r="C157" s="12"/>
      <c r="D157" s="167" t="s">
        <v>76</v>
      </c>
      <c r="E157" s="177" t="s">
        <v>176</v>
      </c>
      <c r="F157" s="177" t="s">
        <v>490</v>
      </c>
      <c r="G157" s="12"/>
      <c r="H157" s="12"/>
      <c r="I157" s="169"/>
      <c r="J157" s="178">
        <f>BK157</f>
        <v>0</v>
      </c>
      <c r="K157" s="12"/>
      <c r="L157" s="166"/>
      <c r="M157" s="171"/>
      <c r="N157" s="172"/>
      <c r="O157" s="172"/>
      <c r="P157" s="173">
        <f>SUM(P158:P162)</f>
        <v>0</v>
      </c>
      <c r="Q157" s="172"/>
      <c r="R157" s="173">
        <f>SUM(R158:R162)</f>
        <v>11.863152000000001</v>
      </c>
      <c r="S157" s="172"/>
      <c r="T157" s="174">
        <f>SUM(T158:T162)</f>
        <v>0</v>
      </c>
      <c r="U157" s="12"/>
      <c r="V157" s="12"/>
      <c r="W157" s="12"/>
      <c r="X157" s="12"/>
      <c r="Y157" s="12"/>
      <c r="Z157" s="12"/>
      <c r="AA157" s="12"/>
      <c r="AB157" s="12"/>
      <c r="AC157" s="12"/>
      <c r="AD157" s="12"/>
      <c r="AE157" s="12"/>
      <c r="AR157" s="167" t="s">
        <v>85</v>
      </c>
      <c r="AT157" s="175" t="s">
        <v>76</v>
      </c>
      <c r="AU157" s="175" t="s">
        <v>85</v>
      </c>
      <c r="AY157" s="167" t="s">
        <v>177</v>
      </c>
      <c r="BK157" s="176">
        <f>SUM(BK158:BK162)</f>
        <v>0</v>
      </c>
    </row>
    <row r="158" s="2" customFormat="1" ht="24.15" customHeight="1">
      <c r="A158" s="38"/>
      <c r="B158" s="179"/>
      <c r="C158" s="180" t="s">
        <v>335</v>
      </c>
      <c r="D158" s="180" t="s">
        <v>180</v>
      </c>
      <c r="E158" s="181" t="s">
        <v>2317</v>
      </c>
      <c r="F158" s="182" t="s">
        <v>2318</v>
      </c>
      <c r="G158" s="183" t="s">
        <v>220</v>
      </c>
      <c r="H158" s="184">
        <v>21.600000000000001</v>
      </c>
      <c r="I158" s="185"/>
      <c r="J158" s="186">
        <f>ROUND(I158*H158,2)</f>
        <v>0</v>
      </c>
      <c r="K158" s="182" t="s">
        <v>268</v>
      </c>
      <c r="L158" s="39"/>
      <c r="M158" s="187" t="s">
        <v>1</v>
      </c>
      <c r="N158" s="188" t="s">
        <v>42</v>
      </c>
      <c r="O158" s="77"/>
      <c r="P158" s="189">
        <f>O158*H158</f>
        <v>0</v>
      </c>
      <c r="Q158" s="189">
        <v>0.46000000000000002</v>
      </c>
      <c r="R158" s="189">
        <f>Q158*H158</f>
        <v>9.9360000000000017</v>
      </c>
      <c r="S158" s="189">
        <v>0</v>
      </c>
      <c r="T158" s="190">
        <f>S158*H158</f>
        <v>0</v>
      </c>
      <c r="U158" s="38"/>
      <c r="V158" s="38"/>
      <c r="W158" s="38"/>
      <c r="X158" s="38"/>
      <c r="Y158" s="38"/>
      <c r="Z158" s="38"/>
      <c r="AA158" s="38"/>
      <c r="AB158" s="38"/>
      <c r="AC158" s="38"/>
      <c r="AD158" s="38"/>
      <c r="AE158" s="38"/>
      <c r="AR158" s="191" t="s">
        <v>269</v>
      </c>
      <c r="AT158" s="191" t="s">
        <v>180</v>
      </c>
      <c r="AU158" s="191" t="s">
        <v>87</v>
      </c>
      <c r="AY158" s="19" t="s">
        <v>177</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269</v>
      </c>
      <c r="BM158" s="191" t="s">
        <v>2319</v>
      </c>
    </row>
    <row r="159" s="14" customFormat="1">
      <c r="A159" s="14"/>
      <c r="B159" s="210"/>
      <c r="C159" s="14"/>
      <c r="D159" s="193" t="s">
        <v>271</v>
      </c>
      <c r="E159" s="211" t="s">
        <v>1</v>
      </c>
      <c r="F159" s="212" t="s">
        <v>2206</v>
      </c>
      <c r="G159" s="14"/>
      <c r="H159" s="213">
        <v>21.600000000000001</v>
      </c>
      <c r="I159" s="214"/>
      <c r="J159" s="14"/>
      <c r="K159" s="14"/>
      <c r="L159" s="210"/>
      <c r="M159" s="215"/>
      <c r="N159" s="216"/>
      <c r="O159" s="216"/>
      <c r="P159" s="216"/>
      <c r="Q159" s="216"/>
      <c r="R159" s="216"/>
      <c r="S159" s="216"/>
      <c r="T159" s="217"/>
      <c r="U159" s="14"/>
      <c r="V159" s="14"/>
      <c r="W159" s="14"/>
      <c r="X159" s="14"/>
      <c r="Y159" s="14"/>
      <c r="Z159" s="14"/>
      <c r="AA159" s="14"/>
      <c r="AB159" s="14"/>
      <c r="AC159" s="14"/>
      <c r="AD159" s="14"/>
      <c r="AE159" s="14"/>
      <c r="AT159" s="211" t="s">
        <v>271</v>
      </c>
      <c r="AU159" s="211" t="s">
        <v>87</v>
      </c>
      <c r="AV159" s="14" t="s">
        <v>87</v>
      </c>
      <c r="AW159" s="14" t="s">
        <v>32</v>
      </c>
      <c r="AX159" s="14" t="s">
        <v>85</v>
      </c>
      <c r="AY159" s="211" t="s">
        <v>177</v>
      </c>
    </row>
    <row r="160" s="2" customFormat="1" ht="24.15" customHeight="1">
      <c r="A160" s="38"/>
      <c r="B160" s="179"/>
      <c r="C160" s="180" t="s">
        <v>339</v>
      </c>
      <c r="D160" s="180" t="s">
        <v>180</v>
      </c>
      <c r="E160" s="181" t="s">
        <v>500</v>
      </c>
      <c r="F160" s="182" t="s">
        <v>501</v>
      </c>
      <c r="G160" s="183" t="s">
        <v>220</v>
      </c>
      <c r="H160" s="184">
        <v>21.600000000000001</v>
      </c>
      <c r="I160" s="185"/>
      <c r="J160" s="186">
        <f>ROUND(I160*H160,2)</f>
        <v>0</v>
      </c>
      <c r="K160" s="182" t="s">
        <v>268</v>
      </c>
      <c r="L160" s="39"/>
      <c r="M160" s="187" t="s">
        <v>1</v>
      </c>
      <c r="N160" s="188" t="s">
        <v>42</v>
      </c>
      <c r="O160" s="77"/>
      <c r="P160" s="189">
        <f>O160*H160</f>
        <v>0</v>
      </c>
      <c r="Q160" s="189">
        <v>0.089219999999999994</v>
      </c>
      <c r="R160" s="189">
        <f>Q160*H160</f>
        <v>1.927152</v>
      </c>
      <c r="S160" s="189">
        <v>0</v>
      </c>
      <c r="T160" s="190">
        <f>S160*H160</f>
        <v>0</v>
      </c>
      <c r="U160" s="38"/>
      <c r="V160" s="38"/>
      <c r="W160" s="38"/>
      <c r="X160" s="38"/>
      <c r="Y160" s="38"/>
      <c r="Z160" s="38"/>
      <c r="AA160" s="38"/>
      <c r="AB160" s="38"/>
      <c r="AC160" s="38"/>
      <c r="AD160" s="38"/>
      <c r="AE160" s="38"/>
      <c r="AR160" s="191" t="s">
        <v>269</v>
      </c>
      <c r="AT160" s="191" t="s">
        <v>180</v>
      </c>
      <c r="AU160" s="191" t="s">
        <v>87</v>
      </c>
      <c r="AY160" s="19" t="s">
        <v>177</v>
      </c>
      <c r="BE160" s="192">
        <f>IF(N160="základní",J160,0)</f>
        <v>0</v>
      </c>
      <c r="BF160" s="192">
        <f>IF(N160="snížená",J160,0)</f>
        <v>0</v>
      </c>
      <c r="BG160" s="192">
        <f>IF(N160="zákl. přenesená",J160,0)</f>
        <v>0</v>
      </c>
      <c r="BH160" s="192">
        <f>IF(N160="sníž. přenesená",J160,0)</f>
        <v>0</v>
      </c>
      <c r="BI160" s="192">
        <f>IF(N160="nulová",J160,0)</f>
        <v>0</v>
      </c>
      <c r="BJ160" s="19" t="s">
        <v>85</v>
      </c>
      <c r="BK160" s="192">
        <f>ROUND(I160*H160,2)</f>
        <v>0</v>
      </c>
      <c r="BL160" s="19" t="s">
        <v>269</v>
      </c>
      <c r="BM160" s="191" t="s">
        <v>2320</v>
      </c>
    </row>
    <row r="161" s="13" customFormat="1">
      <c r="A161" s="13"/>
      <c r="B161" s="203"/>
      <c r="C161" s="13"/>
      <c r="D161" s="193" t="s">
        <v>271</v>
      </c>
      <c r="E161" s="204" t="s">
        <v>1</v>
      </c>
      <c r="F161" s="205" t="s">
        <v>2321</v>
      </c>
      <c r="G161" s="13"/>
      <c r="H161" s="204" t="s">
        <v>1</v>
      </c>
      <c r="I161" s="206"/>
      <c r="J161" s="13"/>
      <c r="K161" s="13"/>
      <c r="L161" s="203"/>
      <c r="M161" s="207"/>
      <c r="N161" s="208"/>
      <c r="O161" s="208"/>
      <c r="P161" s="208"/>
      <c r="Q161" s="208"/>
      <c r="R161" s="208"/>
      <c r="S161" s="208"/>
      <c r="T161" s="209"/>
      <c r="U161" s="13"/>
      <c r="V161" s="13"/>
      <c r="W161" s="13"/>
      <c r="X161" s="13"/>
      <c r="Y161" s="13"/>
      <c r="Z161" s="13"/>
      <c r="AA161" s="13"/>
      <c r="AB161" s="13"/>
      <c r="AC161" s="13"/>
      <c r="AD161" s="13"/>
      <c r="AE161" s="13"/>
      <c r="AT161" s="204" t="s">
        <v>271</v>
      </c>
      <c r="AU161" s="204" t="s">
        <v>87</v>
      </c>
      <c r="AV161" s="13" t="s">
        <v>85</v>
      </c>
      <c r="AW161" s="13" t="s">
        <v>32</v>
      </c>
      <c r="AX161" s="13" t="s">
        <v>77</v>
      </c>
      <c r="AY161" s="204" t="s">
        <v>177</v>
      </c>
    </row>
    <row r="162" s="14" customFormat="1">
      <c r="A162" s="14"/>
      <c r="B162" s="210"/>
      <c r="C162" s="14"/>
      <c r="D162" s="193" t="s">
        <v>271</v>
      </c>
      <c r="E162" s="211" t="s">
        <v>1</v>
      </c>
      <c r="F162" s="212" t="s">
        <v>2206</v>
      </c>
      <c r="G162" s="14"/>
      <c r="H162" s="213">
        <v>21.600000000000001</v>
      </c>
      <c r="I162" s="214"/>
      <c r="J162" s="14"/>
      <c r="K162" s="14"/>
      <c r="L162" s="210"/>
      <c r="M162" s="215"/>
      <c r="N162" s="216"/>
      <c r="O162" s="216"/>
      <c r="P162" s="216"/>
      <c r="Q162" s="216"/>
      <c r="R162" s="216"/>
      <c r="S162" s="216"/>
      <c r="T162" s="217"/>
      <c r="U162" s="14"/>
      <c r="V162" s="14"/>
      <c r="W162" s="14"/>
      <c r="X162" s="14"/>
      <c r="Y162" s="14"/>
      <c r="Z162" s="14"/>
      <c r="AA162" s="14"/>
      <c r="AB162" s="14"/>
      <c r="AC162" s="14"/>
      <c r="AD162" s="14"/>
      <c r="AE162" s="14"/>
      <c r="AT162" s="211" t="s">
        <v>271</v>
      </c>
      <c r="AU162" s="211" t="s">
        <v>87</v>
      </c>
      <c r="AV162" s="14" t="s">
        <v>87</v>
      </c>
      <c r="AW162" s="14" t="s">
        <v>32</v>
      </c>
      <c r="AX162" s="14" t="s">
        <v>85</v>
      </c>
      <c r="AY162" s="211" t="s">
        <v>177</v>
      </c>
    </row>
    <row r="163" s="12" customFormat="1" ht="22.8" customHeight="1">
      <c r="A163" s="12"/>
      <c r="B163" s="166"/>
      <c r="C163" s="12"/>
      <c r="D163" s="167" t="s">
        <v>76</v>
      </c>
      <c r="E163" s="177" t="s">
        <v>317</v>
      </c>
      <c r="F163" s="177" t="s">
        <v>652</v>
      </c>
      <c r="G163" s="12"/>
      <c r="H163" s="12"/>
      <c r="I163" s="169"/>
      <c r="J163" s="178">
        <f>BK163</f>
        <v>0</v>
      </c>
      <c r="K163" s="12"/>
      <c r="L163" s="166"/>
      <c r="M163" s="171"/>
      <c r="N163" s="172"/>
      <c r="O163" s="172"/>
      <c r="P163" s="173">
        <f>SUM(P164:P165)</f>
        <v>0</v>
      </c>
      <c r="Q163" s="172"/>
      <c r="R163" s="173">
        <f>SUM(R164:R165)</f>
        <v>0</v>
      </c>
      <c r="S163" s="172"/>
      <c r="T163" s="174">
        <f>SUM(T164:T165)</f>
        <v>0</v>
      </c>
      <c r="U163" s="12"/>
      <c r="V163" s="12"/>
      <c r="W163" s="12"/>
      <c r="X163" s="12"/>
      <c r="Y163" s="12"/>
      <c r="Z163" s="12"/>
      <c r="AA163" s="12"/>
      <c r="AB163" s="12"/>
      <c r="AC163" s="12"/>
      <c r="AD163" s="12"/>
      <c r="AE163" s="12"/>
      <c r="AR163" s="167" t="s">
        <v>85</v>
      </c>
      <c r="AT163" s="175" t="s">
        <v>76</v>
      </c>
      <c r="AU163" s="175" t="s">
        <v>85</v>
      </c>
      <c r="AY163" s="167" t="s">
        <v>177</v>
      </c>
      <c r="BK163" s="176">
        <f>SUM(BK164:BK165)</f>
        <v>0</v>
      </c>
    </row>
    <row r="164" s="2" customFormat="1" ht="24.15" customHeight="1">
      <c r="A164" s="38"/>
      <c r="B164" s="179"/>
      <c r="C164" s="180" t="s">
        <v>343</v>
      </c>
      <c r="D164" s="180" t="s">
        <v>180</v>
      </c>
      <c r="E164" s="181" t="s">
        <v>2322</v>
      </c>
      <c r="F164" s="182" t="s">
        <v>2323</v>
      </c>
      <c r="G164" s="183" t="s">
        <v>220</v>
      </c>
      <c r="H164" s="184">
        <v>21.600000000000001</v>
      </c>
      <c r="I164" s="185"/>
      <c r="J164" s="186">
        <f>ROUND(I164*H164,2)</f>
        <v>0</v>
      </c>
      <c r="K164" s="182" t="s">
        <v>268</v>
      </c>
      <c r="L164" s="39"/>
      <c r="M164" s="187" t="s">
        <v>1</v>
      </c>
      <c r="N164" s="188" t="s">
        <v>42</v>
      </c>
      <c r="O164" s="77"/>
      <c r="P164" s="189">
        <f>O164*H164</f>
        <v>0</v>
      </c>
      <c r="Q164" s="189">
        <v>0</v>
      </c>
      <c r="R164" s="189">
        <f>Q164*H164</f>
        <v>0</v>
      </c>
      <c r="S164" s="189">
        <v>0</v>
      </c>
      <c r="T164" s="190">
        <f>S164*H164</f>
        <v>0</v>
      </c>
      <c r="U164" s="38"/>
      <c r="V164" s="38"/>
      <c r="W164" s="38"/>
      <c r="X164" s="38"/>
      <c r="Y164" s="38"/>
      <c r="Z164" s="38"/>
      <c r="AA164" s="38"/>
      <c r="AB164" s="38"/>
      <c r="AC164" s="38"/>
      <c r="AD164" s="38"/>
      <c r="AE164" s="38"/>
      <c r="AR164" s="191" t="s">
        <v>269</v>
      </c>
      <c r="AT164" s="191" t="s">
        <v>180</v>
      </c>
      <c r="AU164" s="191" t="s">
        <v>87</v>
      </c>
      <c r="AY164" s="19" t="s">
        <v>177</v>
      </c>
      <c r="BE164" s="192">
        <f>IF(N164="základní",J164,0)</f>
        <v>0</v>
      </c>
      <c r="BF164" s="192">
        <f>IF(N164="snížená",J164,0)</f>
        <v>0</v>
      </c>
      <c r="BG164" s="192">
        <f>IF(N164="zákl. přenesená",J164,0)</f>
        <v>0</v>
      </c>
      <c r="BH164" s="192">
        <f>IF(N164="sníž. přenesená",J164,0)</f>
        <v>0</v>
      </c>
      <c r="BI164" s="192">
        <f>IF(N164="nulová",J164,0)</f>
        <v>0</v>
      </c>
      <c r="BJ164" s="19" t="s">
        <v>85</v>
      </c>
      <c r="BK164" s="192">
        <f>ROUND(I164*H164,2)</f>
        <v>0</v>
      </c>
      <c r="BL164" s="19" t="s">
        <v>269</v>
      </c>
      <c r="BM164" s="191" t="s">
        <v>2324</v>
      </c>
    </row>
    <row r="165" s="14" customFormat="1">
      <c r="A165" s="14"/>
      <c r="B165" s="210"/>
      <c r="C165" s="14"/>
      <c r="D165" s="193" t="s">
        <v>271</v>
      </c>
      <c r="E165" s="211" t="s">
        <v>1</v>
      </c>
      <c r="F165" s="212" t="s">
        <v>2206</v>
      </c>
      <c r="G165" s="14"/>
      <c r="H165" s="213">
        <v>21.600000000000001</v>
      </c>
      <c r="I165" s="214"/>
      <c r="J165" s="14"/>
      <c r="K165" s="14"/>
      <c r="L165" s="210"/>
      <c r="M165" s="215"/>
      <c r="N165" s="216"/>
      <c r="O165" s="216"/>
      <c r="P165" s="216"/>
      <c r="Q165" s="216"/>
      <c r="R165" s="216"/>
      <c r="S165" s="216"/>
      <c r="T165" s="217"/>
      <c r="U165" s="14"/>
      <c r="V165" s="14"/>
      <c r="W165" s="14"/>
      <c r="X165" s="14"/>
      <c r="Y165" s="14"/>
      <c r="Z165" s="14"/>
      <c r="AA165" s="14"/>
      <c r="AB165" s="14"/>
      <c r="AC165" s="14"/>
      <c r="AD165" s="14"/>
      <c r="AE165" s="14"/>
      <c r="AT165" s="211" t="s">
        <v>271</v>
      </c>
      <c r="AU165" s="211" t="s">
        <v>87</v>
      </c>
      <c r="AV165" s="14" t="s">
        <v>87</v>
      </c>
      <c r="AW165" s="14" t="s">
        <v>32</v>
      </c>
      <c r="AX165" s="14" t="s">
        <v>85</v>
      </c>
      <c r="AY165" s="211" t="s">
        <v>177</v>
      </c>
    </row>
    <row r="166" s="12" customFormat="1" ht="22.8" customHeight="1">
      <c r="A166" s="12"/>
      <c r="B166" s="166"/>
      <c r="C166" s="12"/>
      <c r="D166" s="167" t="s">
        <v>76</v>
      </c>
      <c r="E166" s="177" t="s">
        <v>2190</v>
      </c>
      <c r="F166" s="177" t="s">
        <v>2191</v>
      </c>
      <c r="G166" s="12"/>
      <c r="H166" s="12"/>
      <c r="I166" s="169"/>
      <c r="J166" s="178">
        <f>BK166</f>
        <v>0</v>
      </c>
      <c r="K166" s="12"/>
      <c r="L166" s="166"/>
      <c r="M166" s="171"/>
      <c r="N166" s="172"/>
      <c r="O166" s="172"/>
      <c r="P166" s="173">
        <f>SUM(P167:P170)</f>
        <v>0</v>
      </c>
      <c r="Q166" s="172"/>
      <c r="R166" s="173">
        <f>SUM(R167:R170)</f>
        <v>0</v>
      </c>
      <c r="S166" s="172"/>
      <c r="T166" s="174">
        <f>SUM(T167:T170)</f>
        <v>0</v>
      </c>
      <c r="U166" s="12"/>
      <c r="V166" s="12"/>
      <c r="W166" s="12"/>
      <c r="X166" s="12"/>
      <c r="Y166" s="12"/>
      <c r="Z166" s="12"/>
      <c r="AA166" s="12"/>
      <c r="AB166" s="12"/>
      <c r="AC166" s="12"/>
      <c r="AD166" s="12"/>
      <c r="AE166" s="12"/>
      <c r="AR166" s="167" t="s">
        <v>85</v>
      </c>
      <c r="AT166" s="175" t="s">
        <v>76</v>
      </c>
      <c r="AU166" s="175" t="s">
        <v>85</v>
      </c>
      <c r="AY166" s="167" t="s">
        <v>177</v>
      </c>
      <c r="BK166" s="176">
        <f>SUM(BK167:BK170)</f>
        <v>0</v>
      </c>
    </row>
    <row r="167" s="2" customFormat="1" ht="24.15" customHeight="1">
      <c r="A167" s="38"/>
      <c r="B167" s="179"/>
      <c r="C167" s="180" t="s">
        <v>8</v>
      </c>
      <c r="D167" s="180" t="s">
        <v>180</v>
      </c>
      <c r="E167" s="181" t="s">
        <v>2325</v>
      </c>
      <c r="F167" s="182" t="s">
        <v>2326</v>
      </c>
      <c r="G167" s="183" t="s">
        <v>300</v>
      </c>
      <c r="H167" s="184">
        <v>11.007999999999999</v>
      </c>
      <c r="I167" s="185"/>
      <c r="J167" s="186">
        <f>ROUND(I167*H167,2)</f>
        <v>0</v>
      </c>
      <c r="K167" s="182" t="s">
        <v>268</v>
      </c>
      <c r="L167" s="39"/>
      <c r="M167" s="187" t="s">
        <v>1</v>
      </c>
      <c r="N167" s="188" t="s">
        <v>42</v>
      </c>
      <c r="O167" s="77"/>
      <c r="P167" s="189">
        <f>O167*H167</f>
        <v>0</v>
      </c>
      <c r="Q167" s="189">
        <v>0</v>
      </c>
      <c r="R167" s="189">
        <f>Q167*H167</f>
        <v>0</v>
      </c>
      <c r="S167" s="189">
        <v>0</v>
      </c>
      <c r="T167" s="190">
        <f>S167*H167</f>
        <v>0</v>
      </c>
      <c r="U167" s="38"/>
      <c r="V167" s="38"/>
      <c r="W167" s="38"/>
      <c r="X167" s="38"/>
      <c r="Y167" s="38"/>
      <c r="Z167" s="38"/>
      <c r="AA167" s="38"/>
      <c r="AB167" s="38"/>
      <c r="AC167" s="38"/>
      <c r="AD167" s="38"/>
      <c r="AE167" s="38"/>
      <c r="AR167" s="191" t="s">
        <v>269</v>
      </c>
      <c r="AT167" s="191" t="s">
        <v>180</v>
      </c>
      <c r="AU167" s="191" t="s">
        <v>87</v>
      </c>
      <c r="AY167" s="19" t="s">
        <v>177</v>
      </c>
      <c r="BE167" s="192">
        <f>IF(N167="základní",J167,0)</f>
        <v>0</v>
      </c>
      <c r="BF167" s="192">
        <f>IF(N167="snížená",J167,0)</f>
        <v>0</v>
      </c>
      <c r="BG167" s="192">
        <f>IF(N167="zákl. přenesená",J167,0)</f>
        <v>0</v>
      </c>
      <c r="BH167" s="192">
        <f>IF(N167="sníž. přenesená",J167,0)</f>
        <v>0</v>
      </c>
      <c r="BI167" s="192">
        <f>IF(N167="nulová",J167,0)</f>
        <v>0</v>
      </c>
      <c r="BJ167" s="19" t="s">
        <v>85</v>
      </c>
      <c r="BK167" s="192">
        <f>ROUND(I167*H167,2)</f>
        <v>0</v>
      </c>
      <c r="BL167" s="19" t="s">
        <v>269</v>
      </c>
      <c r="BM167" s="191" t="s">
        <v>2327</v>
      </c>
    </row>
    <row r="168" s="2" customFormat="1" ht="24.15" customHeight="1">
      <c r="A168" s="38"/>
      <c r="B168" s="179"/>
      <c r="C168" s="180" t="s">
        <v>350</v>
      </c>
      <c r="D168" s="180" t="s">
        <v>180</v>
      </c>
      <c r="E168" s="181" t="s">
        <v>2328</v>
      </c>
      <c r="F168" s="182" t="s">
        <v>2329</v>
      </c>
      <c r="G168" s="183" t="s">
        <v>300</v>
      </c>
      <c r="H168" s="184">
        <v>209.15199999999999</v>
      </c>
      <c r="I168" s="185"/>
      <c r="J168" s="186">
        <f>ROUND(I168*H168,2)</f>
        <v>0</v>
      </c>
      <c r="K168" s="182" t="s">
        <v>268</v>
      </c>
      <c r="L168" s="39"/>
      <c r="M168" s="187" t="s">
        <v>1</v>
      </c>
      <c r="N168" s="188" t="s">
        <v>42</v>
      </c>
      <c r="O168" s="77"/>
      <c r="P168" s="189">
        <f>O168*H168</f>
        <v>0</v>
      </c>
      <c r="Q168" s="189">
        <v>0</v>
      </c>
      <c r="R168" s="189">
        <f>Q168*H168</f>
        <v>0</v>
      </c>
      <c r="S168" s="189">
        <v>0</v>
      </c>
      <c r="T168" s="190">
        <f>S168*H168</f>
        <v>0</v>
      </c>
      <c r="U168" s="38"/>
      <c r="V168" s="38"/>
      <c r="W168" s="38"/>
      <c r="X168" s="38"/>
      <c r="Y168" s="38"/>
      <c r="Z168" s="38"/>
      <c r="AA168" s="38"/>
      <c r="AB168" s="38"/>
      <c r="AC168" s="38"/>
      <c r="AD168" s="38"/>
      <c r="AE168" s="38"/>
      <c r="AR168" s="191" t="s">
        <v>269</v>
      </c>
      <c r="AT168" s="191" t="s">
        <v>180</v>
      </c>
      <c r="AU168" s="191" t="s">
        <v>87</v>
      </c>
      <c r="AY168" s="19" t="s">
        <v>177</v>
      </c>
      <c r="BE168" s="192">
        <f>IF(N168="základní",J168,0)</f>
        <v>0</v>
      </c>
      <c r="BF168" s="192">
        <f>IF(N168="snížená",J168,0)</f>
        <v>0</v>
      </c>
      <c r="BG168" s="192">
        <f>IF(N168="zákl. přenesená",J168,0)</f>
        <v>0</v>
      </c>
      <c r="BH168" s="192">
        <f>IF(N168="sníž. přenesená",J168,0)</f>
        <v>0</v>
      </c>
      <c r="BI168" s="192">
        <f>IF(N168="nulová",J168,0)</f>
        <v>0</v>
      </c>
      <c r="BJ168" s="19" t="s">
        <v>85</v>
      </c>
      <c r="BK168" s="192">
        <f>ROUND(I168*H168,2)</f>
        <v>0</v>
      </c>
      <c r="BL168" s="19" t="s">
        <v>269</v>
      </c>
      <c r="BM168" s="191" t="s">
        <v>2330</v>
      </c>
    </row>
    <row r="169" s="14" customFormat="1">
      <c r="A169" s="14"/>
      <c r="B169" s="210"/>
      <c r="C169" s="14"/>
      <c r="D169" s="193" t="s">
        <v>271</v>
      </c>
      <c r="E169" s="14"/>
      <c r="F169" s="212" t="s">
        <v>2331</v>
      </c>
      <c r="G169" s="14"/>
      <c r="H169" s="213">
        <v>209.15199999999999</v>
      </c>
      <c r="I169" s="214"/>
      <c r="J169" s="14"/>
      <c r="K169" s="14"/>
      <c r="L169" s="210"/>
      <c r="M169" s="215"/>
      <c r="N169" s="216"/>
      <c r="O169" s="216"/>
      <c r="P169" s="216"/>
      <c r="Q169" s="216"/>
      <c r="R169" s="216"/>
      <c r="S169" s="216"/>
      <c r="T169" s="217"/>
      <c r="U169" s="14"/>
      <c r="V169" s="14"/>
      <c r="W169" s="14"/>
      <c r="X169" s="14"/>
      <c r="Y169" s="14"/>
      <c r="Z169" s="14"/>
      <c r="AA169" s="14"/>
      <c r="AB169" s="14"/>
      <c r="AC169" s="14"/>
      <c r="AD169" s="14"/>
      <c r="AE169" s="14"/>
      <c r="AT169" s="211" t="s">
        <v>271</v>
      </c>
      <c r="AU169" s="211" t="s">
        <v>87</v>
      </c>
      <c r="AV169" s="14" t="s">
        <v>87</v>
      </c>
      <c r="AW169" s="14" t="s">
        <v>3</v>
      </c>
      <c r="AX169" s="14" t="s">
        <v>85</v>
      </c>
      <c r="AY169" s="211" t="s">
        <v>177</v>
      </c>
    </row>
    <row r="170" s="2" customFormat="1" ht="24.15" customHeight="1">
      <c r="A170" s="38"/>
      <c r="B170" s="179"/>
      <c r="C170" s="180" t="s">
        <v>356</v>
      </c>
      <c r="D170" s="180" t="s">
        <v>180</v>
      </c>
      <c r="E170" s="181" t="s">
        <v>2192</v>
      </c>
      <c r="F170" s="182" t="s">
        <v>2332</v>
      </c>
      <c r="G170" s="183" t="s">
        <v>300</v>
      </c>
      <c r="H170" s="184">
        <v>11.007999999999999</v>
      </c>
      <c r="I170" s="185"/>
      <c r="J170" s="186">
        <f>ROUND(I170*H170,2)</f>
        <v>0</v>
      </c>
      <c r="K170" s="182" t="s">
        <v>1</v>
      </c>
      <c r="L170" s="39"/>
      <c r="M170" s="187" t="s">
        <v>1</v>
      </c>
      <c r="N170" s="188" t="s">
        <v>42</v>
      </c>
      <c r="O170" s="77"/>
      <c r="P170" s="189">
        <f>O170*H170</f>
        <v>0</v>
      </c>
      <c r="Q170" s="189">
        <v>0</v>
      </c>
      <c r="R170" s="189">
        <f>Q170*H170</f>
        <v>0</v>
      </c>
      <c r="S170" s="189">
        <v>0</v>
      </c>
      <c r="T170" s="190">
        <f>S170*H170</f>
        <v>0</v>
      </c>
      <c r="U170" s="38"/>
      <c r="V170" s="38"/>
      <c r="W170" s="38"/>
      <c r="X170" s="38"/>
      <c r="Y170" s="38"/>
      <c r="Z170" s="38"/>
      <c r="AA170" s="38"/>
      <c r="AB170" s="38"/>
      <c r="AC170" s="38"/>
      <c r="AD170" s="38"/>
      <c r="AE170" s="38"/>
      <c r="AR170" s="191" t="s">
        <v>269</v>
      </c>
      <c r="AT170" s="191" t="s">
        <v>180</v>
      </c>
      <c r="AU170" s="191" t="s">
        <v>87</v>
      </c>
      <c r="AY170" s="19" t="s">
        <v>177</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269</v>
      </c>
      <c r="BM170" s="191" t="s">
        <v>2333</v>
      </c>
    </row>
    <row r="171" s="12" customFormat="1" ht="22.8" customHeight="1">
      <c r="A171" s="12"/>
      <c r="B171" s="166"/>
      <c r="C171" s="12"/>
      <c r="D171" s="167" t="s">
        <v>76</v>
      </c>
      <c r="E171" s="177" t="s">
        <v>708</v>
      </c>
      <c r="F171" s="177" t="s">
        <v>709</v>
      </c>
      <c r="G171" s="12"/>
      <c r="H171" s="12"/>
      <c r="I171" s="169"/>
      <c r="J171" s="178">
        <f>BK171</f>
        <v>0</v>
      </c>
      <c r="K171" s="12"/>
      <c r="L171" s="166"/>
      <c r="M171" s="171"/>
      <c r="N171" s="172"/>
      <c r="O171" s="172"/>
      <c r="P171" s="173">
        <f>P172</f>
        <v>0</v>
      </c>
      <c r="Q171" s="172"/>
      <c r="R171" s="173">
        <f>R172</f>
        <v>0</v>
      </c>
      <c r="S171" s="172"/>
      <c r="T171" s="174">
        <f>T172</f>
        <v>0</v>
      </c>
      <c r="U171" s="12"/>
      <c r="V171" s="12"/>
      <c r="W171" s="12"/>
      <c r="X171" s="12"/>
      <c r="Y171" s="12"/>
      <c r="Z171" s="12"/>
      <c r="AA171" s="12"/>
      <c r="AB171" s="12"/>
      <c r="AC171" s="12"/>
      <c r="AD171" s="12"/>
      <c r="AE171" s="12"/>
      <c r="AR171" s="167" t="s">
        <v>85</v>
      </c>
      <c r="AT171" s="175" t="s">
        <v>76</v>
      </c>
      <c r="AU171" s="175" t="s">
        <v>85</v>
      </c>
      <c r="AY171" s="167" t="s">
        <v>177</v>
      </c>
      <c r="BK171" s="176">
        <f>BK172</f>
        <v>0</v>
      </c>
    </row>
    <row r="172" s="2" customFormat="1" ht="16.5" customHeight="1">
      <c r="A172" s="38"/>
      <c r="B172" s="179"/>
      <c r="C172" s="180" t="s">
        <v>361</v>
      </c>
      <c r="D172" s="180" t="s">
        <v>180</v>
      </c>
      <c r="E172" s="181" t="s">
        <v>2203</v>
      </c>
      <c r="F172" s="182" t="s">
        <v>2204</v>
      </c>
      <c r="G172" s="183" t="s">
        <v>300</v>
      </c>
      <c r="H172" s="184">
        <v>29.43</v>
      </c>
      <c r="I172" s="185"/>
      <c r="J172" s="186">
        <f>ROUND(I172*H172,2)</f>
        <v>0</v>
      </c>
      <c r="K172" s="182" t="s">
        <v>268</v>
      </c>
      <c r="L172" s="39"/>
      <c r="M172" s="187" t="s">
        <v>1</v>
      </c>
      <c r="N172" s="188" t="s">
        <v>42</v>
      </c>
      <c r="O172" s="77"/>
      <c r="P172" s="189">
        <f>O172*H172</f>
        <v>0</v>
      </c>
      <c r="Q172" s="189">
        <v>0</v>
      </c>
      <c r="R172" s="189">
        <f>Q172*H172</f>
        <v>0</v>
      </c>
      <c r="S172" s="189">
        <v>0</v>
      </c>
      <c r="T172" s="190">
        <f>S172*H172</f>
        <v>0</v>
      </c>
      <c r="U172" s="38"/>
      <c r="V172" s="38"/>
      <c r="W172" s="38"/>
      <c r="X172" s="38"/>
      <c r="Y172" s="38"/>
      <c r="Z172" s="38"/>
      <c r="AA172" s="38"/>
      <c r="AB172" s="38"/>
      <c r="AC172" s="38"/>
      <c r="AD172" s="38"/>
      <c r="AE172" s="38"/>
      <c r="AR172" s="191" t="s">
        <v>269</v>
      </c>
      <c r="AT172" s="191" t="s">
        <v>180</v>
      </c>
      <c r="AU172" s="191" t="s">
        <v>87</v>
      </c>
      <c r="AY172" s="19" t="s">
        <v>177</v>
      </c>
      <c r="BE172" s="192">
        <f>IF(N172="základní",J172,0)</f>
        <v>0</v>
      </c>
      <c r="BF172" s="192">
        <f>IF(N172="snížená",J172,0)</f>
        <v>0</v>
      </c>
      <c r="BG172" s="192">
        <f>IF(N172="zákl. přenesená",J172,0)</f>
        <v>0</v>
      </c>
      <c r="BH172" s="192">
        <f>IF(N172="sníž. přenesená",J172,0)</f>
        <v>0</v>
      </c>
      <c r="BI172" s="192">
        <f>IF(N172="nulová",J172,0)</f>
        <v>0</v>
      </c>
      <c r="BJ172" s="19" t="s">
        <v>85</v>
      </c>
      <c r="BK172" s="192">
        <f>ROUND(I172*H172,2)</f>
        <v>0</v>
      </c>
      <c r="BL172" s="19" t="s">
        <v>269</v>
      </c>
      <c r="BM172" s="191" t="s">
        <v>2334</v>
      </c>
    </row>
    <row r="173" s="12" customFormat="1" ht="25.92" customHeight="1">
      <c r="A173" s="12"/>
      <c r="B173" s="166"/>
      <c r="C173" s="12"/>
      <c r="D173" s="167" t="s">
        <v>76</v>
      </c>
      <c r="E173" s="168" t="s">
        <v>714</v>
      </c>
      <c r="F173" s="168" t="s">
        <v>715</v>
      </c>
      <c r="G173" s="12"/>
      <c r="H173" s="12"/>
      <c r="I173" s="169"/>
      <c r="J173" s="170">
        <f>BK173</f>
        <v>0</v>
      </c>
      <c r="K173" s="12"/>
      <c r="L173" s="166"/>
      <c r="M173" s="171"/>
      <c r="N173" s="172"/>
      <c r="O173" s="172"/>
      <c r="P173" s="173">
        <f>P174</f>
        <v>0</v>
      </c>
      <c r="Q173" s="172"/>
      <c r="R173" s="173">
        <f>R174</f>
        <v>0</v>
      </c>
      <c r="S173" s="172"/>
      <c r="T173" s="174">
        <f>T174</f>
        <v>5.3920000000000003</v>
      </c>
      <c r="U173" s="12"/>
      <c r="V173" s="12"/>
      <c r="W173" s="12"/>
      <c r="X173" s="12"/>
      <c r="Y173" s="12"/>
      <c r="Z173" s="12"/>
      <c r="AA173" s="12"/>
      <c r="AB173" s="12"/>
      <c r="AC173" s="12"/>
      <c r="AD173" s="12"/>
      <c r="AE173" s="12"/>
      <c r="AR173" s="167" t="s">
        <v>87</v>
      </c>
      <c r="AT173" s="175" t="s">
        <v>76</v>
      </c>
      <c r="AU173" s="175" t="s">
        <v>77</v>
      </c>
      <c r="AY173" s="167" t="s">
        <v>177</v>
      </c>
      <c r="BK173" s="176">
        <f>BK174</f>
        <v>0</v>
      </c>
    </row>
    <row r="174" s="12" customFormat="1" ht="22.8" customHeight="1">
      <c r="A174" s="12"/>
      <c r="B174" s="166"/>
      <c r="C174" s="12"/>
      <c r="D174" s="167" t="s">
        <v>76</v>
      </c>
      <c r="E174" s="177" t="s">
        <v>1110</v>
      </c>
      <c r="F174" s="177" t="s">
        <v>1111</v>
      </c>
      <c r="G174" s="12"/>
      <c r="H174" s="12"/>
      <c r="I174" s="169"/>
      <c r="J174" s="178">
        <f>BK174</f>
        <v>0</v>
      </c>
      <c r="K174" s="12"/>
      <c r="L174" s="166"/>
      <c r="M174" s="171"/>
      <c r="N174" s="172"/>
      <c r="O174" s="172"/>
      <c r="P174" s="173">
        <f>SUM(P175:P178)</f>
        <v>0</v>
      </c>
      <c r="Q174" s="172"/>
      <c r="R174" s="173">
        <f>SUM(R175:R178)</f>
        <v>0</v>
      </c>
      <c r="S174" s="172"/>
      <c r="T174" s="174">
        <f>SUM(T175:T178)</f>
        <v>5.3920000000000003</v>
      </c>
      <c r="U174" s="12"/>
      <c r="V174" s="12"/>
      <c r="W174" s="12"/>
      <c r="X174" s="12"/>
      <c r="Y174" s="12"/>
      <c r="Z174" s="12"/>
      <c r="AA174" s="12"/>
      <c r="AB174" s="12"/>
      <c r="AC174" s="12"/>
      <c r="AD174" s="12"/>
      <c r="AE174" s="12"/>
      <c r="AR174" s="167" t="s">
        <v>87</v>
      </c>
      <c r="AT174" s="175" t="s">
        <v>76</v>
      </c>
      <c r="AU174" s="175" t="s">
        <v>85</v>
      </c>
      <c r="AY174" s="167" t="s">
        <v>177</v>
      </c>
      <c r="BK174" s="176">
        <f>SUM(BK175:BK178)</f>
        <v>0</v>
      </c>
    </row>
    <row r="175" s="2" customFormat="1" ht="16.5" customHeight="1">
      <c r="A175" s="38"/>
      <c r="B175" s="179"/>
      <c r="C175" s="180" t="s">
        <v>366</v>
      </c>
      <c r="D175" s="180" t="s">
        <v>180</v>
      </c>
      <c r="E175" s="181" t="s">
        <v>2335</v>
      </c>
      <c r="F175" s="182" t="s">
        <v>2336</v>
      </c>
      <c r="G175" s="183" t="s">
        <v>369</v>
      </c>
      <c r="H175" s="184">
        <v>337</v>
      </c>
      <c r="I175" s="185"/>
      <c r="J175" s="186">
        <f>ROUND(I175*H175,2)</f>
        <v>0</v>
      </c>
      <c r="K175" s="182" t="s">
        <v>1</v>
      </c>
      <c r="L175" s="39"/>
      <c r="M175" s="187" t="s">
        <v>1</v>
      </c>
      <c r="N175" s="188" t="s">
        <v>42</v>
      </c>
      <c r="O175" s="77"/>
      <c r="P175" s="189">
        <f>O175*H175</f>
        <v>0</v>
      </c>
      <c r="Q175" s="189">
        <v>0</v>
      </c>
      <c r="R175" s="189">
        <f>Q175*H175</f>
        <v>0</v>
      </c>
      <c r="S175" s="189">
        <v>0</v>
      </c>
      <c r="T175" s="190">
        <f>S175*H175</f>
        <v>0</v>
      </c>
      <c r="U175" s="38"/>
      <c r="V175" s="38"/>
      <c r="W175" s="38"/>
      <c r="X175" s="38"/>
      <c r="Y175" s="38"/>
      <c r="Z175" s="38"/>
      <c r="AA175" s="38"/>
      <c r="AB175" s="38"/>
      <c r="AC175" s="38"/>
      <c r="AD175" s="38"/>
      <c r="AE175" s="38"/>
      <c r="AR175" s="191" t="s">
        <v>350</v>
      </c>
      <c r="AT175" s="191" t="s">
        <v>180</v>
      </c>
      <c r="AU175" s="191" t="s">
        <v>87</v>
      </c>
      <c r="AY175" s="19" t="s">
        <v>177</v>
      </c>
      <c r="BE175" s="192">
        <f>IF(N175="základní",J175,0)</f>
        <v>0</v>
      </c>
      <c r="BF175" s="192">
        <f>IF(N175="snížená",J175,0)</f>
        <v>0</v>
      </c>
      <c r="BG175" s="192">
        <f>IF(N175="zákl. přenesená",J175,0)</f>
        <v>0</v>
      </c>
      <c r="BH175" s="192">
        <f>IF(N175="sníž. přenesená",J175,0)</f>
        <v>0</v>
      </c>
      <c r="BI175" s="192">
        <f>IF(N175="nulová",J175,0)</f>
        <v>0</v>
      </c>
      <c r="BJ175" s="19" t="s">
        <v>85</v>
      </c>
      <c r="BK175" s="192">
        <f>ROUND(I175*H175,2)</f>
        <v>0</v>
      </c>
      <c r="BL175" s="19" t="s">
        <v>350</v>
      </c>
      <c r="BM175" s="191" t="s">
        <v>2337</v>
      </c>
    </row>
    <row r="176" s="2" customFormat="1">
      <c r="A176" s="38"/>
      <c r="B176" s="39"/>
      <c r="C176" s="38"/>
      <c r="D176" s="193" t="s">
        <v>187</v>
      </c>
      <c r="E176" s="38"/>
      <c r="F176" s="194" t="s">
        <v>2338</v>
      </c>
      <c r="G176" s="38"/>
      <c r="H176" s="38"/>
      <c r="I176" s="195"/>
      <c r="J176" s="38"/>
      <c r="K176" s="38"/>
      <c r="L176" s="39"/>
      <c r="M176" s="196"/>
      <c r="N176" s="197"/>
      <c r="O176" s="77"/>
      <c r="P176" s="77"/>
      <c r="Q176" s="77"/>
      <c r="R176" s="77"/>
      <c r="S176" s="77"/>
      <c r="T176" s="78"/>
      <c r="U176" s="38"/>
      <c r="V176" s="38"/>
      <c r="W176" s="38"/>
      <c r="X176" s="38"/>
      <c r="Y176" s="38"/>
      <c r="Z176" s="38"/>
      <c r="AA176" s="38"/>
      <c r="AB176" s="38"/>
      <c r="AC176" s="38"/>
      <c r="AD176" s="38"/>
      <c r="AE176" s="38"/>
      <c r="AT176" s="19" t="s">
        <v>187</v>
      </c>
      <c r="AU176" s="19" t="s">
        <v>87</v>
      </c>
    </row>
    <row r="177" s="2" customFormat="1" ht="16.5" customHeight="1">
      <c r="A177" s="38"/>
      <c r="B177" s="179"/>
      <c r="C177" s="180" t="s">
        <v>371</v>
      </c>
      <c r="D177" s="180" t="s">
        <v>180</v>
      </c>
      <c r="E177" s="181" t="s">
        <v>2339</v>
      </c>
      <c r="F177" s="182" t="s">
        <v>2340</v>
      </c>
      <c r="G177" s="183" t="s">
        <v>369</v>
      </c>
      <c r="H177" s="184">
        <v>337</v>
      </c>
      <c r="I177" s="185"/>
      <c r="J177" s="186">
        <f>ROUND(I177*H177,2)</f>
        <v>0</v>
      </c>
      <c r="K177" s="182" t="s">
        <v>1</v>
      </c>
      <c r="L177" s="39"/>
      <c r="M177" s="187" t="s">
        <v>1</v>
      </c>
      <c r="N177" s="188" t="s">
        <v>42</v>
      </c>
      <c r="O177" s="77"/>
      <c r="P177" s="189">
        <f>O177*H177</f>
        <v>0</v>
      </c>
      <c r="Q177" s="189">
        <v>0</v>
      </c>
      <c r="R177" s="189">
        <f>Q177*H177</f>
        <v>0</v>
      </c>
      <c r="S177" s="189">
        <v>0.016</v>
      </c>
      <c r="T177" s="190">
        <f>S177*H177</f>
        <v>5.3920000000000003</v>
      </c>
      <c r="U177" s="38"/>
      <c r="V177" s="38"/>
      <c r="W177" s="38"/>
      <c r="X177" s="38"/>
      <c r="Y177" s="38"/>
      <c r="Z177" s="38"/>
      <c r="AA177" s="38"/>
      <c r="AB177" s="38"/>
      <c r="AC177" s="38"/>
      <c r="AD177" s="38"/>
      <c r="AE177" s="38"/>
      <c r="AR177" s="191" t="s">
        <v>350</v>
      </c>
      <c r="AT177" s="191" t="s">
        <v>180</v>
      </c>
      <c r="AU177" s="191" t="s">
        <v>87</v>
      </c>
      <c r="AY177" s="19" t="s">
        <v>177</v>
      </c>
      <c r="BE177" s="192">
        <f>IF(N177="základní",J177,0)</f>
        <v>0</v>
      </c>
      <c r="BF177" s="192">
        <f>IF(N177="snížená",J177,0)</f>
        <v>0</v>
      </c>
      <c r="BG177" s="192">
        <f>IF(N177="zákl. přenesená",J177,0)</f>
        <v>0</v>
      </c>
      <c r="BH177" s="192">
        <f>IF(N177="sníž. přenesená",J177,0)</f>
        <v>0</v>
      </c>
      <c r="BI177" s="192">
        <f>IF(N177="nulová",J177,0)</f>
        <v>0</v>
      </c>
      <c r="BJ177" s="19" t="s">
        <v>85</v>
      </c>
      <c r="BK177" s="192">
        <f>ROUND(I177*H177,2)</f>
        <v>0</v>
      </c>
      <c r="BL177" s="19" t="s">
        <v>350</v>
      </c>
      <c r="BM177" s="191" t="s">
        <v>2341</v>
      </c>
    </row>
    <row r="178" s="2" customFormat="1" ht="24.15" customHeight="1">
      <c r="A178" s="38"/>
      <c r="B178" s="179"/>
      <c r="C178" s="180" t="s">
        <v>7</v>
      </c>
      <c r="D178" s="180" t="s">
        <v>180</v>
      </c>
      <c r="E178" s="181" t="s">
        <v>1144</v>
      </c>
      <c r="F178" s="182" t="s">
        <v>1145</v>
      </c>
      <c r="G178" s="183" t="s">
        <v>762</v>
      </c>
      <c r="H178" s="236"/>
      <c r="I178" s="185"/>
      <c r="J178" s="186">
        <f>ROUND(I178*H178,2)</f>
        <v>0</v>
      </c>
      <c r="K178" s="182" t="s">
        <v>268</v>
      </c>
      <c r="L178" s="39"/>
      <c r="M178" s="248" t="s">
        <v>1</v>
      </c>
      <c r="N178" s="249" t="s">
        <v>42</v>
      </c>
      <c r="O178" s="200"/>
      <c r="P178" s="250">
        <f>O178*H178</f>
        <v>0</v>
      </c>
      <c r="Q178" s="250">
        <v>0</v>
      </c>
      <c r="R178" s="250">
        <f>Q178*H178</f>
        <v>0</v>
      </c>
      <c r="S178" s="250">
        <v>0</v>
      </c>
      <c r="T178" s="251">
        <f>S178*H178</f>
        <v>0</v>
      </c>
      <c r="U178" s="38"/>
      <c r="V178" s="38"/>
      <c r="W178" s="38"/>
      <c r="X178" s="38"/>
      <c r="Y178" s="38"/>
      <c r="Z178" s="38"/>
      <c r="AA178" s="38"/>
      <c r="AB178" s="38"/>
      <c r="AC178" s="38"/>
      <c r="AD178" s="38"/>
      <c r="AE178" s="38"/>
      <c r="AR178" s="191" t="s">
        <v>350</v>
      </c>
      <c r="AT178" s="191" t="s">
        <v>180</v>
      </c>
      <c r="AU178" s="191" t="s">
        <v>87</v>
      </c>
      <c r="AY178" s="19" t="s">
        <v>177</v>
      </c>
      <c r="BE178" s="192">
        <f>IF(N178="základní",J178,0)</f>
        <v>0</v>
      </c>
      <c r="BF178" s="192">
        <f>IF(N178="snížená",J178,0)</f>
        <v>0</v>
      </c>
      <c r="BG178" s="192">
        <f>IF(N178="zákl. přenesená",J178,0)</f>
        <v>0</v>
      </c>
      <c r="BH178" s="192">
        <f>IF(N178="sníž. přenesená",J178,0)</f>
        <v>0</v>
      </c>
      <c r="BI178" s="192">
        <f>IF(N178="nulová",J178,0)</f>
        <v>0</v>
      </c>
      <c r="BJ178" s="19" t="s">
        <v>85</v>
      </c>
      <c r="BK178" s="192">
        <f>ROUND(I178*H178,2)</f>
        <v>0</v>
      </c>
      <c r="BL178" s="19" t="s">
        <v>350</v>
      </c>
      <c r="BM178" s="191" t="s">
        <v>2342</v>
      </c>
    </row>
    <row r="179" s="2" customFormat="1" ht="6.96" customHeight="1">
      <c r="A179" s="38"/>
      <c r="B179" s="60"/>
      <c r="C179" s="61"/>
      <c r="D179" s="61"/>
      <c r="E179" s="61"/>
      <c r="F179" s="61"/>
      <c r="G179" s="61"/>
      <c r="H179" s="61"/>
      <c r="I179" s="61"/>
      <c r="J179" s="61"/>
      <c r="K179" s="61"/>
      <c r="L179" s="39"/>
      <c r="M179" s="38"/>
      <c r="O179" s="38"/>
      <c r="P179" s="38"/>
      <c r="Q179" s="38"/>
      <c r="R179" s="38"/>
      <c r="S179" s="38"/>
      <c r="T179" s="38"/>
      <c r="U179" s="38"/>
      <c r="V179" s="38"/>
      <c r="W179" s="38"/>
      <c r="X179" s="38"/>
      <c r="Y179" s="38"/>
      <c r="Z179" s="38"/>
      <c r="AA179" s="38"/>
      <c r="AB179" s="38"/>
      <c r="AC179" s="38"/>
      <c r="AD179" s="38"/>
      <c r="AE179" s="38"/>
    </row>
  </sheetData>
  <autoFilter ref="C124:K178"/>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122</v>
      </c>
      <c r="AZ2" s="202" t="s">
        <v>2206</v>
      </c>
      <c r="BA2" s="202" t="s">
        <v>1</v>
      </c>
      <c r="BB2" s="202" t="s">
        <v>1</v>
      </c>
      <c r="BC2" s="202" t="s">
        <v>2343</v>
      </c>
      <c r="BD2" s="202" t="s">
        <v>87</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2344</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ROUND(J124,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ROUND((SUM(BE124:BE152)),  2)</f>
        <v>0</v>
      </c>
      <c r="G33" s="38"/>
      <c r="H33" s="38"/>
      <c r="I33" s="136">
        <v>0.20999999999999999</v>
      </c>
      <c r="J33" s="135">
        <f>ROUND(((SUM(BE124:BE152))*I33),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ROUND((SUM(BF124:BF152)),  2)</f>
        <v>0</v>
      </c>
      <c r="G34" s="38"/>
      <c r="H34" s="38"/>
      <c r="I34" s="136">
        <v>0.14999999999999999</v>
      </c>
      <c r="J34" s="135">
        <f>ROUND(((SUM(BF124:BF152))*I34),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ROUND((SUM(BG124:BG152)),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ROUND((SUM(BH124:BH152)),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ROUND((SUM(BI124:BI152)),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05 - Zábradlí tréninkového fotbalového hřiště</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J124</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240</v>
      </c>
      <c r="E97" s="150"/>
      <c r="F97" s="150"/>
      <c r="G97" s="150"/>
      <c r="H97" s="150"/>
      <c r="I97" s="150"/>
      <c r="J97" s="151">
        <f>J125</f>
        <v>0</v>
      </c>
      <c r="K97" s="9"/>
      <c r="L97" s="148"/>
      <c r="S97" s="9"/>
      <c r="T97" s="9"/>
      <c r="U97" s="9"/>
      <c r="V97" s="9"/>
      <c r="W97" s="9"/>
      <c r="X97" s="9"/>
      <c r="Y97" s="9"/>
      <c r="Z97" s="9"/>
      <c r="AA97" s="9"/>
      <c r="AB97" s="9"/>
      <c r="AC97" s="9"/>
      <c r="AD97" s="9"/>
      <c r="AE97" s="9"/>
    </row>
    <row r="98" s="10" customFormat="1" ht="19.92" customHeight="1">
      <c r="A98" s="10"/>
      <c r="B98" s="152"/>
      <c r="C98" s="10"/>
      <c r="D98" s="153" t="s">
        <v>241</v>
      </c>
      <c r="E98" s="154"/>
      <c r="F98" s="154"/>
      <c r="G98" s="154"/>
      <c r="H98" s="154"/>
      <c r="I98" s="154"/>
      <c r="J98" s="155">
        <f>J126</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245</v>
      </c>
      <c r="E99" s="154"/>
      <c r="F99" s="154"/>
      <c r="G99" s="154"/>
      <c r="H99" s="154"/>
      <c r="I99" s="154"/>
      <c r="J99" s="155">
        <f>J131</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247</v>
      </c>
      <c r="E100" s="154"/>
      <c r="F100" s="154"/>
      <c r="G100" s="154"/>
      <c r="H100" s="154"/>
      <c r="I100" s="154"/>
      <c r="J100" s="155">
        <f>J137</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2132</v>
      </c>
      <c r="E101" s="154"/>
      <c r="F101" s="154"/>
      <c r="G101" s="154"/>
      <c r="H101" s="154"/>
      <c r="I101" s="154"/>
      <c r="J101" s="155">
        <f>J140</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248</v>
      </c>
      <c r="E102" s="154"/>
      <c r="F102" s="154"/>
      <c r="G102" s="154"/>
      <c r="H102" s="154"/>
      <c r="I102" s="154"/>
      <c r="J102" s="155">
        <f>J145</f>
        <v>0</v>
      </c>
      <c r="K102" s="10"/>
      <c r="L102" s="152"/>
      <c r="S102" s="10"/>
      <c r="T102" s="10"/>
      <c r="U102" s="10"/>
      <c r="V102" s="10"/>
      <c r="W102" s="10"/>
      <c r="X102" s="10"/>
      <c r="Y102" s="10"/>
      <c r="Z102" s="10"/>
      <c r="AA102" s="10"/>
      <c r="AB102" s="10"/>
      <c r="AC102" s="10"/>
      <c r="AD102" s="10"/>
      <c r="AE102" s="10"/>
    </row>
    <row r="103" s="9" customFormat="1" ht="24.96" customHeight="1">
      <c r="A103" s="9"/>
      <c r="B103" s="148"/>
      <c r="C103" s="9"/>
      <c r="D103" s="149" t="s">
        <v>249</v>
      </c>
      <c r="E103" s="150"/>
      <c r="F103" s="150"/>
      <c r="G103" s="150"/>
      <c r="H103" s="150"/>
      <c r="I103" s="150"/>
      <c r="J103" s="151">
        <f>J147</f>
        <v>0</v>
      </c>
      <c r="K103" s="9"/>
      <c r="L103" s="148"/>
      <c r="S103" s="9"/>
      <c r="T103" s="9"/>
      <c r="U103" s="9"/>
      <c r="V103" s="9"/>
      <c r="W103" s="9"/>
      <c r="X103" s="9"/>
      <c r="Y103" s="9"/>
      <c r="Z103" s="9"/>
      <c r="AA103" s="9"/>
      <c r="AB103" s="9"/>
      <c r="AC103" s="9"/>
      <c r="AD103" s="9"/>
      <c r="AE103" s="9"/>
    </row>
    <row r="104" s="10" customFormat="1" ht="19.92" customHeight="1">
      <c r="A104" s="10"/>
      <c r="B104" s="152"/>
      <c r="C104" s="10"/>
      <c r="D104" s="153" t="s">
        <v>256</v>
      </c>
      <c r="E104" s="154"/>
      <c r="F104" s="154"/>
      <c r="G104" s="154"/>
      <c r="H104" s="154"/>
      <c r="I104" s="154"/>
      <c r="J104" s="155">
        <f>J148</f>
        <v>0</v>
      </c>
      <c r="K104" s="10"/>
      <c r="L104" s="152"/>
      <c r="S104" s="10"/>
      <c r="T104" s="10"/>
      <c r="U104" s="10"/>
      <c r="V104" s="10"/>
      <c r="W104" s="10"/>
      <c r="X104" s="10"/>
      <c r="Y104" s="10"/>
      <c r="Z104" s="10"/>
      <c r="AA104" s="10"/>
      <c r="AB104" s="10"/>
      <c r="AC104" s="10"/>
      <c r="AD104" s="10"/>
      <c r="AE104" s="10"/>
    </row>
    <row r="105" s="2" customFormat="1" ht="21.84" customHeight="1">
      <c r="A105" s="38"/>
      <c r="B105" s="39"/>
      <c r="C105" s="38"/>
      <c r="D105" s="38"/>
      <c r="E105" s="38"/>
      <c r="F105" s="38"/>
      <c r="G105" s="38"/>
      <c r="H105" s="38"/>
      <c r="I105" s="38"/>
      <c r="J105" s="38"/>
      <c r="K105" s="38"/>
      <c r="L105" s="55"/>
      <c r="S105" s="38"/>
      <c r="T105" s="38"/>
      <c r="U105" s="38"/>
      <c r="V105" s="38"/>
      <c r="W105" s="38"/>
      <c r="X105" s="38"/>
      <c r="Y105" s="38"/>
      <c r="Z105" s="38"/>
      <c r="AA105" s="38"/>
      <c r="AB105" s="38"/>
      <c r="AC105" s="38"/>
      <c r="AD105" s="38"/>
      <c r="AE105" s="38"/>
    </row>
    <row r="106" s="2" customFormat="1" ht="6.96" customHeight="1">
      <c r="A106" s="38"/>
      <c r="B106" s="60"/>
      <c r="C106" s="61"/>
      <c r="D106" s="61"/>
      <c r="E106" s="61"/>
      <c r="F106" s="61"/>
      <c r="G106" s="61"/>
      <c r="H106" s="61"/>
      <c r="I106" s="61"/>
      <c r="J106" s="61"/>
      <c r="K106" s="61"/>
      <c r="L106" s="55"/>
      <c r="S106" s="38"/>
      <c r="T106" s="38"/>
      <c r="U106" s="38"/>
      <c r="V106" s="38"/>
      <c r="W106" s="38"/>
      <c r="X106" s="38"/>
      <c r="Y106" s="38"/>
      <c r="Z106" s="38"/>
      <c r="AA106" s="38"/>
      <c r="AB106" s="38"/>
      <c r="AC106" s="38"/>
      <c r="AD106" s="38"/>
      <c r="AE106" s="38"/>
    </row>
    <row r="110" s="2" customFormat="1" ht="6.96" customHeight="1">
      <c r="A110" s="38"/>
      <c r="B110" s="62"/>
      <c r="C110" s="63"/>
      <c r="D110" s="63"/>
      <c r="E110" s="63"/>
      <c r="F110" s="63"/>
      <c r="G110" s="63"/>
      <c r="H110" s="63"/>
      <c r="I110" s="63"/>
      <c r="J110" s="63"/>
      <c r="K110" s="63"/>
      <c r="L110" s="55"/>
      <c r="S110" s="38"/>
      <c r="T110" s="38"/>
      <c r="U110" s="38"/>
      <c r="V110" s="38"/>
      <c r="W110" s="38"/>
      <c r="X110" s="38"/>
      <c r="Y110" s="38"/>
      <c r="Z110" s="38"/>
      <c r="AA110" s="38"/>
      <c r="AB110" s="38"/>
      <c r="AC110" s="38"/>
      <c r="AD110" s="38"/>
      <c r="AE110" s="38"/>
    </row>
    <row r="111" s="2" customFormat="1" ht="24.96" customHeight="1">
      <c r="A111" s="38"/>
      <c r="B111" s="39"/>
      <c r="C111" s="23" t="s">
        <v>161</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6.96" customHeight="1">
      <c r="A112" s="38"/>
      <c r="B112" s="39"/>
      <c r="C112" s="38"/>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2" customHeight="1">
      <c r="A113" s="38"/>
      <c r="B113" s="39"/>
      <c r="C113" s="32" t="s">
        <v>16</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6.5" customHeight="1">
      <c r="A114" s="38"/>
      <c r="B114" s="39"/>
      <c r="C114" s="38"/>
      <c r="D114" s="38"/>
      <c r="E114" s="129" t="str">
        <f>E7</f>
        <v>Klubovna volejbalu, stavební úpravy sportoviště-aktualizace 09/2023</v>
      </c>
      <c r="F114" s="32"/>
      <c r="G114" s="32"/>
      <c r="H114" s="32"/>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151</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6.5" customHeight="1">
      <c r="A116" s="38"/>
      <c r="B116" s="39"/>
      <c r="C116" s="38"/>
      <c r="D116" s="38"/>
      <c r="E116" s="67" t="str">
        <f>E9</f>
        <v>SO 05 - Zábradlí tréninkového fotbalového hřiště</v>
      </c>
      <c r="F116" s="38"/>
      <c r="G116" s="38"/>
      <c r="H116" s="38"/>
      <c r="I116" s="38"/>
      <c r="J116" s="38"/>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2" customHeight="1">
      <c r="A118" s="38"/>
      <c r="B118" s="39"/>
      <c r="C118" s="32" t="s">
        <v>20</v>
      </c>
      <c r="D118" s="38"/>
      <c r="E118" s="38"/>
      <c r="F118" s="27" t="str">
        <f>F12</f>
        <v>Lázně Bělohrad</v>
      </c>
      <c r="G118" s="38"/>
      <c r="H118" s="38"/>
      <c r="I118" s="32" t="s">
        <v>22</v>
      </c>
      <c r="J118" s="69" t="str">
        <f>IF(J12="","",J12)</f>
        <v>18. 9. 2023</v>
      </c>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25.65" customHeight="1">
      <c r="A120" s="38"/>
      <c r="B120" s="39"/>
      <c r="C120" s="32" t="s">
        <v>24</v>
      </c>
      <c r="D120" s="38"/>
      <c r="E120" s="38"/>
      <c r="F120" s="27" t="str">
        <f>E15</f>
        <v>TJ Lázně Bělohrad z.s.</v>
      </c>
      <c r="G120" s="38"/>
      <c r="H120" s="38"/>
      <c r="I120" s="32" t="s">
        <v>30</v>
      </c>
      <c r="J120" s="36" t="str">
        <f>E21</f>
        <v>ATELIER TSUNAMI s.r.o. Náchod</v>
      </c>
      <c r="K120" s="38"/>
      <c r="L120" s="55"/>
      <c r="S120" s="38"/>
      <c r="T120" s="38"/>
      <c r="U120" s="38"/>
      <c r="V120" s="38"/>
      <c r="W120" s="38"/>
      <c r="X120" s="38"/>
      <c r="Y120" s="38"/>
      <c r="Z120" s="38"/>
      <c r="AA120" s="38"/>
      <c r="AB120" s="38"/>
      <c r="AC120" s="38"/>
      <c r="AD120" s="38"/>
      <c r="AE120" s="38"/>
    </row>
    <row r="121" s="2" customFormat="1" ht="15.15" customHeight="1">
      <c r="A121" s="38"/>
      <c r="B121" s="39"/>
      <c r="C121" s="32" t="s">
        <v>28</v>
      </c>
      <c r="D121" s="38"/>
      <c r="E121" s="38"/>
      <c r="F121" s="27" t="str">
        <f>IF(E18="","",E18)</f>
        <v>Vyplň údaj</v>
      </c>
      <c r="G121" s="38"/>
      <c r="H121" s="38"/>
      <c r="I121" s="32" t="s">
        <v>33</v>
      </c>
      <c r="J121" s="36" t="str">
        <f>E24</f>
        <v>Ing. Lenka Kasperová</v>
      </c>
      <c r="K121" s="38"/>
      <c r="L121" s="55"/>
      <c r="S121" s="38"/>
      <c r="T121" s="38"/>
      <c r="U121" s="38"/>
      <c r="V121" s="38"/>
      <c r="W121" s="38"/>
      <c r="X121" s="38"/>
      <c r="Y121" s="38"/>
      <c r="Z121" s="38"/>
      <c r="AA121" s="38"/>
      <c r="AB121" s="38"/>
      <c r="AC121" s="38"/>
      <c r="AD121" s="38"/>
      <c r="AE121" s="38"/>
    </row>
    <row r="122" s="2" customFormat="1" ht="10.32" customHeight="1">
      <c r="A122" s="38"/>
      <c r="B122" s="39"/>
      <c r="C122" s="38"/>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11" customFormat="1" ht="29.28" customHeight="1">
      <c r="A123" s="156"/>
      <c r="B123" s="157"/>
      <c r="C123" s="158" t="s">
        <v>162</v>
      </c>
      <c r="D123" s="159" t="s">
        <v>62</v>
      </c>
      <c r="E123" s="159" t="s">
        <v>58</v>
      </c>
      <c r="F123" s="159" t="s">
        <v>59</v>
      </c>
      <c r="G123" s="159" t="s">
        <v>163</v>
      </c>
      <c r="H123" s="159" t="s">
        <v>164</v>
      </c>
      <c r="I123" s="159" t="s">
        <v>165</v>
      </c>
      <c r="J123" s="159" t="s">
        <v>155</v>
      </c>
      <c r="K123" s="160" t="s">
        <v>166</v>
      </c>
      <c r="L123" s="161"/>
      <c r="M123" s="86" t="s">
        <v>1</v>
      </c>
      <c r="N123" s="87" t="s">
        <v>41</v>
      </c>
      <c r="O123" s="87" t="s">
        <v>167</v>
      </c>
      <c r="P123" s="87" t="s">
        <v>168</v>
      </c>
      <c r="Q123" s="87" t="s">
        <v>169</v>
      </c>
      <c r="R123" s="87" t="s">
        <v>170</v>
      </c>
      <c r="S123" s="87" t="s">
        <v>171</v>
      </c>
      <c r="T123" s="88" t="s">
        <v>172</v>
      </c>
      <c r="U123" s="156"/>
      <c r="V123" s="156"/>
      <c r="W123" s="156"/>
      <c r="X123" s="156"/>
      <c r="Y123" s="156"/>
      <c r="Z123" s="156"/>
      <c r="AA123" s="156"/>
      <c r="AB123" s="156"/>
      <c r="AC123" s="156"/>
      <c r="AD123" s="156"/>
      <c r="AE123" s="156"/>
    </row>
    <row r="124" s="2" customFormat="1" ht="22.8" customHeight="1">
      <c r="A124" s="38"/>
      <c r="B124" s="39"/>
      <c r="C124" s="93" t="s">
        <v>173</v>
      </c>
      <c r="D124" s="38"/>
      <c r="E124" s="38"/>
      <c r="F124" s="38"/>
      <c r="G124" s="38"/>
      <c r="H124" s="38"/>
      <c r="I124" s="38"/>
      <c r="J124" s="162">
        <f>BK124</f>
        <v>0</v>
      </c>
      <c r="K124" s="38"/>
      <c r="L124" s="39"/>
      <c r="M124" s="89"/>
      <c r="N124" s="73"/>
      <c r="O124" s="90"/>
      <c r="P124" s="163">
        <f>P125+P147</f>
        <v>0</v>
      </c>
      <c r="Q124" s="90"/>
      <c r="R124" s="163">
        <f>R125+R147</f>
        <v>6.4148895999999995</v>
      </c>
      <c r="S124" s="90"/>
      <c r="T124" s="164">
        <f>T125+T147</f>
        <v>5.9488000000000003</v>
      </c>
      <c r="U124" s="38"/>
      <c r="V124" s="38"/>
      <c r="W124" s="38"/>
      <c r="X124" s="38"/>
      <c r="Y124" s="38"/>
      <c r="Z124" s="38"/>
      <c r="AA124" s="38"/>
      <c r="AB124" s="38"/>
      <c r="AC124" s="38"/>
      <c r="AD124" s="38"/>
      <c r="AE124" s="38"/>
      <c r="AT124" s="19" t="s">
        <v>76</v>
      </c>
      <c r="AU124" s="19" t="s">
        <v>157</v>
      </c>
      <c r="BK124" s="165">
        <f>BK125+BK147</f>
        <v>0</v>
      </c>
    </row>
    <row r="125" s="12" customFormat="1" ht="25.92" customHeight="1">
      <c r="A125" s="12"/>
      <c r="B125" s="166"/>
      <c r="C125" s="12"/>
      <c r="D125" s="167" t="s">
        <v>76</v>
      </c>
      <c r="E125" s="168" t="s">
        <v>262</v>
      </c>
      <c r="F125" s="168" t="s">
        <v>263</v>
      </c>
      <c r="G125" s="12"/>
      <c r="H125" s="12"/>
      <c r="I125" s="169"/>
      <c r="J125" s="170">
        <f>BK125</f>
        <v>0</v>
      </c>
      <c r="K125" s="12"/>
      <c r="L125" s="166"/>
      <c r="M125" s="171"/>
      <c r="N125" s="172"/>
      <c r="O125" s="172"/>
      <c r="P125" s="173">
        <f>P126+P131+P137+P140+P145</f>
        <v>0</v>
      </c>
      <c r="Q125" s="172"/>
      <c r="R125" s="173">
        <f>R126+R131+R137+R140+R145</f>
        <v>6.4148895999999995</v>
      </c>
      <c r="S125" s="172"/>
      <c r="T125" s="174">
        <f>T126+T131+T137+T140+T145</f>
        <v>3.0367999999999999</v>
      </c>
      <c r="U125" s="12"/>
      <c r="V125" s="12"/>
      <c r="W125" s="12"/>
      <c r="X125" s="12"/>
      <c r="Y125" s="12"/>
      <c r="Z125" s="12"/>
      <c r="AA125" s="12"/>
      <c r="AB125" s="12"/>
      <c r="AC125" s="12"/>
      <c r="AD125" s="12"/>
      <c r="AE125" s="12"/>
      <c r="AR125" s="167" t="s">
        <v>85</v>
      </c>
      <c r="AT125" s="175" t="s">
        <v>76</v>
      </c>
      <c r="AU125" s="175" t="s">
        <v>77</v>
      </c>
      <c r="AY125" s="167" t="s">
        <v>177</v>
      </c>
      <c r="BK125" s="176">
        <f>BK126+BK131+BK137+BK140+BK145</f>
        <v>0</v>
      </c>
    </row>
    <row r="126" s="12" customFormat="1" ht="22.8" customHeight="1">
      <c r="A126" s="12"/>
      <c r="B126" s="166"/>
      <c r="C126" s="12"/>
      <c r="D126" s="167" t="s">
        <v>76</v>
      </c>
      <c r="E126" s="177" t="s">
        <v>85</v>
      </c>
      <c r="F126" s="177" t="s">
        <v>264</v>
      </c>
      <c r="G126" s="12"/>
      <c r="H126" s="12"/>
      <c r="I126" s="169"/>
      <c r="J126" s="178">
        <f>BK126</f>
        <v>0</v>
      </c>
      <c r="K126" s="12"/>
      <c r="L126" s="166"/>
      <c r="M126" s="171"/>
      <c r="N126" s="172"/>
      <c r="O126" s="172"/>
      <c r="P126" s="173">
        <f>SUM(P127:P130)</f>
        <v>0</v>
      </c>
      <c r="Q126" s="172"/>
      <c r="R126" s="173">
        <f>SUM(R127:R130)</f>
        <v>0</v>
      </c>
      <c r="S126" s="172"/>
      <c r="T126" s="174">
        <f>SUM(T127:T130)</f>
        <v>3.0367999999999999</v>
      </c>
      <c r="U126" s="12"/>
      <c r="V126" s="12"/>
      <c r="W126" s="12"/>
      <c r="X126" s="12"/>
      <c r="Y126" s="12"/>
      <c r="Z126" s="12"/>
      <c r="AA126" s="12"/>
      <c r="AB126" s="12"/>
      <c r="AC126" s="12"/>
      <c r="AD126" s="12"/>
      <c r="AE126" s="12"/>
      <c r="AR126" s="167" t="s">
        <v>85</v>
      </c>
      <c r="AT126" s="175" t="s">
        <v>76</v>
      </c>
      <c r="AU126" s="175" t="s">
        <v>85</v>
      </c>
      <c r="AY126" s="167" t="s">
        <v>177</v>
      </c>
      <c r="BK126" s="176">
        <f>SUM(BK127:BK130)</f>
        <v>0</v>
      </c>
    </row>
    <row r="127" s="2" customFormat="1" ht="24.15" customHeight="1">
      <c r="A127" s="38"/>
      <c r="B127" s="179"/>
      <c r="C127" s="180" t="s">
        <v>85</v>
      </c>
      <c r="D127" s="180" t="s">
        <v>180</v>
      </c>
      <c r="E127" s="181" t="s">
        <v>2216</v>
      </c>
      <c r="F127" s="182" t="s">
        <v>2217</v>
      </c>
      <c r="G127" s="183" t="s">
        <v>220</v>
      </c>
      <c r="H127" s="184">
        <v>11.68</v>
      </c>
      <c r="I127" s="185"/>
      <c r="J127" s="186">
        <f>ROUND(I127*H127,2)</f>
        <v>0</v>
      </c>
      <c r="K127" s="182" t="s">
        <v>268</v>
      </c>
      <c r="L127" s="39"/>
      <c r="M127" s="187" t="s">
        <v>1</v>
      </c>
      <c r="N127" s="188" t="s">
        <v>42</v>
      </c>
      <c r="O127" s="77"/>
      <c r="P127" s="189">
        <f>O127*H127</f>
        <v>0</v>
      </c>
      <c r="Q127" s="189">
        <v>0</v>
      </c>
      <c r="R127" s="189">
        <f>Q127*H127</f>
        <v>0</v>
      </c>
      <c r="S127" s="189">
        <v>0.26000000000000001</v>
      </c>
      <c r="T127" s="190">
        <f>S127*H127</f>
        <v>3.0367999999999999</v>
      </c>
      <c r="U127" s="38"/>
      <c r="V127" s="38"/>
      <c r="W127" s="38"/>
      <c r="X127" s="38"/>
      <c r="Y127" s="38"/>
      <c r="Z127" s="38"/>
      <c r="AA127" s="38"/>
      <c r="AB127" s="38"/>
      <c r="AC127" s="38"/>
      <c r="AD127" s="38"/>
      <c r="AE127" s="38"/>
      <c r="AR127" s="191" t="s">
        <v>269</v>
      </c>
      <c r="AT127" s="191" t="s">
        <v>180</v>
      </c>
      <c r="AU127" s="191" t="s">
        <v>87</v>
      </c>
      <c r="AY127" s="19" t="s">
        <v>177</v>
      </c>
      <c r="BE127" s="192">
        <f>IF(N127="základní",J127,0)</f>
        <v>0</v>
      </c>
      <c r="BF127" s="192">
        <f>IF(N127="snížená",J127,0)</f>
        <v>0</v>
      </c>
      <c r="BG127" s="192">
        <f>IF(N127="zákl. přenesená",J127,0)</f>
        <v>0</v>
      </c>
      <c r="BH127" s="192">
        <f>IF(N127="sníž. přenesená",J127,0)</f>
        <v>0</v>
      </c>
      <c r="BI127" s="192">
        <f>IF(N127="nulová",J127,0)</f>
        <v>0</v>
      </c>
      <c r="BJ127" s="19" t="s">
        <v>85</v>
      </c>
      <c r="BK127" s="192">
        <f>ROUND(I127*H127,2)</f>
        <v>0</v>
      </c>
      <c r="BL127" s="19" t="s">
        <v>269</v>
      </c>
      <c r="BM127" s="191" t="s">
        <v>2294</v>
      </c>
    </row>
    <row r="128" s="13" customFormat="1">
      <c r="A128" s="13"/>
      <c r="B128" s="203"/>
      <c r="C128" s="13"/>
      <c r="D128" s="193" t="s">
        <v>271</v>
      </c>
      <c r="E128" s="204" t="s">
        <v>1</v>
      </c>
      <c r="F128" s="205" t="s">
        <v>2345</v>
      </c>
      <c r="G128" s="13"/>
      <c r="H128" s="204" t="s">
        <v>1</v>
      </c>
      <c r="I128" s="206"/>
      <c r="J128" s="13"/>
      <c r="K128" s="13"/>
      <c r="L128" s="203"/>
      <c r="M128" s="207"/>
      <c r="N128" s="208"/>
      <c r="O128" s="208"/>
      <c r="P128" s="208"/>
      <c r="Q128" s="208"/>
      <c r="R128" s="208"/>
      <c r="S128" s="208"/>
      <c r="T128" s="209"/>
      <c r="U128" s="13"/>
      <c r="V128" s="13"/>
      <c r="W128" s="13"/>
      <c r="X128" s="13"/>
      <c r="Y128" s="13"/>
      <c r="Z128" s="13"/>
      <c r="AA128" s="13"/>
      <c r="AB128" s="13"/>
      <c r="AC128" s="13"/>
      <c r="AD128" s="13"/>
      <c r="AE128" s="13"/>
      <c r="AT128" s="204" t="s">
        <v>271</v>
      </c>
      <c r="AU128" s="204" t="s">
        <v>87</v>
      </c>
      <c r="AV128" s="13" t="s">
        <v>85</v>
      </c>
      <c r="AW128" s="13" t="s">
        <v>32</v>
      </c>
      <c r="AX128" s="13" t="s">
        <v>77</v>
      </c>
      <c r="AY128" s="204" t="s">
        <v>177</v>
      </c>
    </row>
    <row r="129" s="14" customFormat="1">
      <c r="A129" s="14"/>
      <c r="B129" s="210"/>
      <c r="C129" s="14"/>
      <c r="D129" s="193" t="s">
        <v>271</v>
      </c>
      <c r="E129" s="211" t="s">
        <v>1</v>
      </c>
      <c r="F129" s="212" t="s">
        <v>2346</v>
      </c>
      <c r="G129" s="14"/>
      <c r="H129" s="213">
        <v>11.68</v>
      </c>
      <c r="I129" s="214"/>
      <c r="J129" s="14"/>
      <c r="K129" s="14"/>
      <c r="L129" s="210"/>
      <c r="M129" s="215"/>
      <c r="N129" s="216"/>
      <c r="O129" s="216"/>
      <c r="P129" s="216"/>
      <c r="Q129" s="216"/>
      <c r="R129" s="216"/>
      <c r="S129" s="216"/>
      <c r="T129" s="217"/>
      <c r="U129" s="14"/>
      <c r="V129" s="14"/>
      <c r="W129" s="14"/>
      <c r="X129" s="14"/>
      <c r="Y129" s="14"/>
      <c r="Z129" s="14"/>
      <c r="AA129" s="14"/>
      <c r="AB129" s="14"/>
      <c r="AC129" s="14"/>
      <c r="AD129" s="14"/>
      <c r="AE129" s="14"/>
      <c r="AT129" s="211" t="s">
        <v>271</v>
      </c>
      <c r="AU129" s="211" t="s">
        <v>87</v>
      </c>
      <c r="AV129" s="14" t="s">
        <v>87</v>
      </c>
      <c r="AW129" s="14" t="s">
        <v>32</v>
      </c>
      <c r="AX129" s="14" t="s">
        <v>77</v>
      </c>
      <c r="AY129" s="211" t="s">
        <v>177</v>
      </c>
    </row>
    <row r="130" s="15" customFormat="1">
      <c r="A130" s="15"/>
      <c r="B130" s="218"/>
      <c r="C130" s="15"/>
      <c r="D130" s="193" t="s">
        <v>271</v>
      </c>
      <c r="E130" s="219" t="s">
        <v>2206</v>
      </c>
      <c r="F130" s="220" t="s">
        <v>276</v>
      </c>
      <c r="G130" s="15"/>
      <c r="H130" s="221">
        <v>11.68</v>
      </c>
      <c r="I130" s="222"/>
      <c r="J130" s="15"/>
      <c r="K130" s="15"/>
      <c r="L130" s="218"/>
      <c r="M130" s="223"/>
      <c r="N130" s="224"/>
      <c r="O130" s="224"/>
      <c r="P130" s="224"/>
      <c r="Q130" s="224"/>
      <c r="R130" s="224"/>
      <c r="S130" s="224"/>
      <c r="T130" s="225"/>
      <c r="U130" s="15"/>
      <c r="V130" s="15"/>
      <c r="W130" s="15"/>
      <c r="X130" s="15"/>
      <c r="Y130" s="15"/>
      <c r="Z130" s="15"/>
      <c r="AA130" s="15"/>
      <c r="AB130" s="15"/>
      <c r="AC130" s="15"/>
      <c r="AD130" s="15"/>
      <c r="AE130" s="15"/>
      <c r="AT130" s="219" t="s">
        <v>271</v>
      </c>
      <c r="AU130" s="219" t="s">
        <v>87</v>
      </c>
      <c r="AV130" s="15" t="s">
        <v>269</v>
      </c>
      <c r="AW130" s="15" t="s">
        <v>32</v>
      </c>
      <c r="AX130" s="15" t="s">
        <v>85</v>
      </c>
      <c r="AY130" s="219" t="s">
        <v>177</v>
      </c>
    </row>
    <row r="131" s="12" customFormat="1" ht="22.8" customHeight="1">
      <c r="A131" s="12"/>
      <c r="B131" s="166"/>
      <c r="C131" s="12"/>
      <c r="D131" s="167" t="s">
        <v>76</v>
      </c>
      <c r="E131" s="177" t="s">
        <v>176</v>
      </c>
      <c r="F131" s="177" t="s">
        <v>490</v>
      </c>
      <c r="G131" s="12"/>
      <c r="H131" s="12"/>
      <c r="I131" s="169"/>
      <c r="J131" s="178">
        <f>BK131</f>
        <v>0</v>
      </c>
      <c r="K131" s="12"/>
      <c r="L131" s="166"/>
      <c r="M131" s="171"/>
      <c r="N131" s="172"/>
      <c r="O131" s="172"/>
      <c r="P131" s="173">
        <f>SUM(P132:P136)</f>
        <v>0</v>
      </c>
      <c r="Q131" s="172"/>
      <c r="R131" s="173">
        <f>SUM(R132:R136)</f>
        <v>6.4148895999999995</v>
      </c>
      <c r="S131" s="172"/>
      <c r="T131" s="174">
        <f>SUM(T132:T136)</f>
        <v>0</v>
      </c>
      <c r="U131" s="12"/>
      <c r="V131" s="12"/>
      <c r="W131" s="12"/>
      <c r="X131" s="12"/>
      <c r="Y131" s="12"/>
      <c r="Z131" s="12"/>
      <c r="AA131" s="12"/>
      <c r="AB131" s="12"/>
      <c r="AC131" s="12"/>
      <c r="AD131" s="12"/>
      <c r="AE131" s="12"/>
      <c r="AR131" s="167" t="s">
        <v>85</v>
      </c>
      <c r="AT131" s="175" t="s">
        <v>76</v>
      </c>
      <c r="AU131" s="175" t="s">
        <v>85</v>
      </c>
      <c r="AY131" s="167" t="s">
        <v>177</v>
      </c>
      <c r="BK131" s="176">
        <f>SUM(BK132:BK136)</f>
        <v>0</v>
      </c>
    </row>
    <row r="132" s="2" customFormat="1" ht="24.15" customHeight="1">
      <c r="A132" s="38"/>
      <c r="B132" s="179"/>
      <c r="C132" s="180" t="s">
        <v>87</v>
      </c>
      <c r="D132" s="180" t="s">
        <v>180</v>
      </c>
      <c r="E132" s="181" t="s">
        <v>2317</v>
      </c>
      <c r="F132" s="182" t="s">
        <v>2318</v>
      </c>
      <c r="G132" s="183" t="s">
        <v>220</v>
      </c>
      <c r="H132" s="184">
        <v>11.68</v>
      </c>
      <c r="I132" s="185"/>
      <c r="J132" s="186">
        <f>ROUND(I132*H132,2)</f>
        <v>0</v>
      </c>
      <c r="K132" s="182" t="s">
        <v>268</v>
      </c>
      <c r="L132" s="39"/>
      <c r="M132" s="187" t="s">
        <v>1</v>
      </c>
      <c r="N132" s="188" t="s">
        <v>42</v>
      </c>
      <c r="O132" s="77"/>
      <c r="P132" s="189">
        <f>O132*H132</f>
        <v>0</v>
      </c>
      <c r="Q132" s="189">
        <v>0.46000000000000002</v>
      </c>
      <c r="R132" s="189">
        <f>Q132*H132</f>
        <v>5.3727999999999998</v>
      </c>
      <c r="S132" s="189">
        <v>0</v>
      </c>
      <c r="T132" s="190">
        <f>S132*H132</f>
        <v>0</v>
      </c>
      <c r="U132" s="38"/>
      <c r="V132" s="38"/>
      <c r="W132" s="38"/>
      <c r="X132" s="38"/>
      <c r="Y132" s="38"/>
      <c r="Z132" s="38"/>
      <c r="AA132" s="38"/>
      <c r="AB132" s="38"/>
      <c r="AC132" s="38"/>
      <c r="AD132" s="38"/>
      <c r="AE132" s="38"/>
      <c r="AR132" s="191" t="s">
        <v>269</v>
      </c>
      <c r="AT132" s="191" t="s">
        <v>180</v>
      </c>
      <c r="AU132" s="191" t="s">
        <v>87</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2319</v>
      </c>
    </row>
    <row r="133" s="14" customFormat="1">
      <c r="A133" s="14"/>
      <c r="B133" s="210"/>
      <c r="C133" s="14"/>
      <c r="D133" s="193" t="s">
        <v>271</v>
      </c>
      <c r="E133" s="211" t="s">
        <v>1</v>
      </c>
      <c r="F133" s="212" t="s">
        <v>2206</v>
      </c>
      <c r="G133" s="14"/>
      <c r="H133" s="213">
        <v>11.68</v>
      </c>
      <c r="I133" s="214"/>
      <c r="J133" s="14"/>
      <c r="K133" s="14"/>
      <c r="L133" s="210"/>
      <c r="M133" s="215"/>
      <c r="N133" s="216"/>
      <c r="O133" s="216"/>
      <c r="P133" s="216"/>
      <c r="Q133" s="216"/>
      <c r="R133" s="216"/>
      <c r="S133" s="216"/>
      <c r="T133" s="217"/>
      <c r="U133" s="14"/>
      <c r="V133" s="14"/>
      <c r="W133" s="14"/>
      <c r="X133" s="14"/>
      <c r="Y133" s="14"/>
      <c r="Z133" s="14"/>
      <c r="AA133" s="14"/>
      <c r="AB133" s="14"/>
      <c r="AC133" s="14"/>
      <c r="AD133" s="14"/>
      <c r="AE133" s="14"/>
      <c r="AT133" s="211" t="s">
        <v>271</v>
      </c>
      <c r="AU133" s="211" t="s">
        <v>87</v>
      </c>
      <c r="AV133" s="14" t="s">
        <v>87</v>
      </c>
      <c r="AW133" s="14" t="s">
        <v>32</v>
      </c>
      <c r="AX133" s="14" t="s">
        <v>85</v>
      </c>
      <c r="AY133" s="211" t="s">
        <v>177</v>
      </c>
    </row>
    <row r="134" s="2" customFormat="1" ht="24.15" customHeight="1">
      <c r="A134" s="38"/>
      <c r="B134" s="179"/>
      <c r="C134" s="180" t="s">
        <v>194</v>
      </c>
      <c r="D134" s="180" t="s">
        <v>180</v>
      </c>
      <c r="E134" s="181" t="s">
        <v>500</v>
      </c>
      <c r="F134" s="182" t="s">
        <v>501</v>
      </c>
      <c r="G134" s="183" t="s">
        <v>220</v>
      </c>
      <c r="H134" s="184">
        <v>11.68</v>
      </c>
      <c r="I134" s="185"/>
      <c r="J134" s="186">
        <f>ROUND(I134*H134,2)</f>
        <v>0</v>
      </c>
      <c r="K134" s="182" t="s">
        <v>268</v>
      </c>
      <c r="L134" s="39"/>
      <c r="M134" s="187" t="s">
        <v>1</v>
      </c>
      <c r="N134" s="188" t="s">
        <v>42</v>
      </c>
      <c r="O134" s="77"/>
      <c r="P134" s="189">
        <f>O134*H134</f>
        <v>0</v>
      </c>
      <c r="Q134" s="189">
        <v>0.089219999999999994</v>
      </c>
      <c r="R134" s="189">
        <f>Q134*H134</f>
        <v>1.0420896</v>
      </c>
      <c r="S134" s="189">
        <v>0</v>
      </c>
      <c r="T134" s="190">
        <f>S134*H134</f>
        <v>0</v>
      </c>
      <c r="U134" s="38"/>
      <c r="V134" s="38"/>
      <c r="W134" s="38"/>
      <c r="X134" s="38"/>
      <c r="Y134" s="38"/>
      <c r="Z134" s="38"/>
      <c r="AA134" s="38"/>
      <c r="AB134" s="38"/>
      <c r="AC134" s="38"/>
      <c r="AD134" s="38"/>
      <c r="AE134" s="38"/>
      <c r="AR134" s="191" t="s">
        <v>269</v>
      </c>
      <c r="AT134" s="191" t="s">
        <v>180</v>
      </c>
      <c r="AU134" s="191" t="s">
        <v>87</v>
      </c>
      <c r="AY134" s="19" t="s">
        <v>177</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269</v>
      </c>
      <c r="BM134" s="191" t="s">
        <v>2320</v>
      </c>
    </row>
    <row r="135" s="13" customFormat="1">
      <c r="A135" s="13"/>
      <c r="B135" s="203"/>
      <c r="C135" s="13"/>
      <c r="D135" s="193" t="s">
        <v>271</v>
      </c>
      <c r="E135" s="204" t="s">
        <v>1</v>
      </c>
      <c r="F135" s="205" t="s">
        <v>2321</v>
      </c>
      <c r="G135" s="13"/>
      <c r="H135" s="204" t="s">
        <v>1</v>
      </c>
      <c r="I135" s="206"/>
      <c r="J135" s="13"/>
      <c r="K135" s="13"/>
      <c r="L135" s="203"/>
      <c r="M135" s="207"/>
      <c r="N135" s="208"/>
      <c r="O135" s="208"/>
      <c r="P135" s="208"/>
      <c r="Q135" s="208"/>
      <c r="R135" s="208"/>
      <c r="S135" s="208"/>
      <c r="T135" s="209"/>
      <c r="U135" s="13"/>
      <c r="V135" s="13"/>
      <c r="W135" s="13"/>
      <c r="X135" s="13"/>
      <c r="Y135" s="13"/>
      <c r="Z135" s="13"/>
      <c r="AA135" s="13"/>
      <c r="AB135" s="13"/>
      <c r="AC135" s="13"/>
      <c r="AD135" s="13"/>
      <c r="AE135" s="13"/>
      <c r="AT135" s="204" t="s">
        <v>271</v>
      </c>
      <c r="AU135" s="204" t="s">
        <v>87</v>
      </c>
      <c r="AV135" s="13" t="s">
        <v>85</v>
      </c>
      <c r="AW135" s="13" t="s">
        <v>32</v>
      </c>
      <c r="AX135" s="13" t="s">
        <v>77</v>
      </c>
      <c r="AY135" s="204" t="s">
        <v>177</v>
      </c>
    </row>
    <row r="136" s="14" customFormat="1">
      <c r="A136" s="14"/>
      <c r="B136" s="210"/>
      <c r="C136" s="14"/>
      <c r="D136" s="193" t="s">
        <v>271</v>
      </c>
      <c r="E136" s="211" t="s">
        <v>1</v>
      </c>
      <c r="F136" s="212" t="s">
        <v>2206</v>
      </c>
      <c r="G136" s="14"/>
      <c r="H136" s="213">
        <v>11.68</v>
      </c>
      <c r="I136" s="214"/>
      <c r="J136" s="14"/>
      <c r="K136" s="14"/>
      <c r="L136" s="210"/>
      <c r="M136" s="215"/>
      <c r="N136" s="216"/>
      <c r="O136" s="216"/>
      <c r="P136" s="216"/>
      <c r="Q136" s="216"/>
      <c r="R136" s="216"/>
      <c r="S136" s="216"/>
      <c r="T136" s="217"/>
      <c r="U136" s="14"/>
      <c r="V136" s="14"/>
      <c r="W136" s="14"/>
      <c r="X136" s="14"/>
      <c r="Y136" s="14"/>
      <c r="Z136" s="14"/>
      <c r="AA136" s="14"/>
      <c r="AB136" s="14"/>
      <c r="AC136" s="14"/>
      <c r="AD136" s="14"/>
      <c r="AE136" s="14"/>
      <c r="AT136" s="211" t="s">
        <v>271</v>
      </c>
      <c r="AU136" s="211" t="s">
        <v>87</v>
      </c>
      <c r="AV136" s="14" t="s">
        <v>87</v>
      </c>
      <c r="AW136" s="14" t="s">
        <v>32</v>
      </c>
      <c r="AX136" s="14" t="s">
        <v>85</v>
      </c>
      <c r="AY136" s="211" t="s">
        <v>177</v>
      </c>
    </row>
    <row r="137" s="12" customFormat="1" ht="22.8" customHeight="1">
      <c r="A137" s="12"/>
      <c r="B137" s="166"/>
      <c r="C137" s="12"/>
      <c r="D137" s="167" t="s">
        <v>76</v>
      </c>
      <c r="E137" s="177" t="s">
        <v>317</v>
      </c>
      <c r="F137" s="177" t="s">
        <v>652</v>
      </c>
      <c r="G137" s="12"/>
      <c r="H137" s="12"/>
      <c r="I137" s="169"/>
      <c r="J137" s="178">
        <f>BK137</f>
        <v>0</v>
      </c>
      <c r="K137" s="12"/>
      <c r="L137" s="166"/>
      <c r="M137" s="171"/>
      <c r="N137" s="172"/>
      <c r="O137" s="172"/>
      <c r="P137" s="173">
        <f>SUM(P138:P139)</f>
        <v>0</v>
      </c>
      <c r="Q137" s="172"/>
      <c r="R137" s="173">
        <f>SUM(R138:R139)</f>
        <v>0</v>
      </c>
      <c r="S137" s="172"/>
      <c r="T137" s="174">
        <f>SUM(T138:T139)</f>
        <v>0</v>
      </c>
      <c r="U137" s="12"/>
      <c r="V137" s="12"/>
      <c r="W137" s="12"/>
      <c r="X137" s="12"/>
      <c r="Y137" s="12"/>
      <c r="Z137" s="12"/>
      <c r="AA137" s="12"/>
      <c r="AB137" s="12"/>
      <c r="AC137" s="12"/>
      <c r="AD137" s="12"/>
      <c r="AE137" s="12"/>
      <c r="AR137" s="167" t="s">
        <v>85</v>
      </c>
      <c r="AT137" s="175" t="s">
        <v>76</v>
      </c>
      <c r="AU137" s="175" t="s">
        <v>85</v>
      </c>
      <c r="AY137" s="167" t="s">
        <v>177</v>
      </c>
      <c r="BK137" s="176">
        <f>SUM(BK138:BK139)</f>
        <v>0</v>
      </c>
    </row>
    <row r="138" s="2" customFormat="1" ht="24.15" customHeight="1">
      <c r="A138" s="38"/>
      <c r="B138" s="179"/>
      <c r="C138" s="180" t="s">
        <v>269</v>
      </c>
      <c r="D138" s="180" t="s">
        <v>180</v>
      </c>
      <c r="E138" s="181" t="s">
        <v>2322</v>
      </c>
      <c r="F138" s="182" t="s">
        <v>2323</v>
      </c>
      <c r="G138" s="183" t="s">
        <v>220</v>
      </c>
      <c r="H138" s="184">
        <v>11.68</v>
      </c>
      <c r="I138" s="185"/>
      <c r="J138" s="186">
        <f>ROUND(I138*H138,2)</f>
        <v>0</v>
      </c>
      <c r="K138" s="182" t="s">
        <v>268</v>
      </c>
      <c r="L138" s="39"/>
      <c r="M138" s="187" t="s">
        <v>1</v>
      </c>
      <c r="N138" s="188" t="s">
        <v>42</v>
      </c>
      <c r="O138" s="77"/>
      <c r="P138" s="189">
        <f>O138*H138</f>
        <v>0</v>
      </c>
      <c r="Q138" s="189">
        <v>0</v>
      </c>
      <c r="R138" s="189">
        <f>Q138*H138</f>
        <v>0</v>
      </c>
      <c r="S138" s="189">
        <v>0</v>
      </c>
      <c r="T138" s="190">
        <f>S138*H138</f>
        <v>0</v>
      </c>
      <c r="U138" s="38"/>
      <c r="V138" s="38"/>
      <c r="W138" s="38"/>
      <c r="X138" s="38"/>
      <c r="Y138" s="38"/>
      <c r="Z138" s="38"/>
      <c r="AA138" s="38"/>
      <c r="AB138" s="38"/>
      <c r="AC138" s="38"/>
      <c r="AD138" s="38"/>
      <c r="AE138" s="38"/>
      <c r="AR138" s="191" t="s">
        <v>269</v>
      </c>
      <c r="AT138" s="191" t="s">
        <v>180</v>
      </c>
      <c r="AU138" s="191" t="s">
        <v>87</v>
      </c>
      <c r="AY138" s="19" t="s">
        <v>177</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269</v>
      </c>
      <c r="BM138" s="191" t="s">
        <v>2324</v>
      </c>
    </row>
    <row r="139" s="14" customFormat="1">
      <c r="A139" s="14"/>
      <c r="B139" s="210"/>
      <c r="C139" s="14"/>
      <c r="D139" s="193" t="s">
        <v>271</v>
      </c>
      <c r="E139" s="211" t="s">
        <v>1</v>
      </c>
      <c r="F139" s="212" t="s">
        <v>2206</v>
      </c>
      <c r="G139" s="14"/>
      <c r="H139" s="213">
        <v>11.68</v>
      </c>
      <c r="I139" s="214"/>
      <c r="J139" s="14"/>
      <c r="K139" s="14"/>
      <c r="L139" s="210"/>
      <c r="M139" s="215"/>
      <c r="N139" s="216"/>
      <c r="O139" s="216"/>
      <c r="P139" s="216"/>
      <c r="Q139" s="216"/>
      <c r="R139" s="216"/>
      <c r="S139" s="216"/>
      <c r="T139" s="217"/>
      <c r="U139" s="14"/>
      <c r="V139" s="14"/>
      <c r="W139" s="14"/>
      <c r="X139" s="14"/>
      <c r="Y139" s="14"/>
      <c r="Z139" s="14"/>
      <c r="AA139" s="14"/>
      <c r="AB139" s="14"/>
      <c r="AC139" s="14"/>
      <c r="AD139" s="14"/>
      <c r="AE139" s="14"/>
      <c r="AT139" s="211" t="s">
        <v>271</v>
      </c>
      <c r="AU139" s="211" t="s">
        <v>87</v>
      </c>
      <c r="AV139" s="14" t="s">
        <v>87</v>
      </c>
      <c r="AW139" s="14" t="s">
        <v>32</v>
      </c>
      <c r="AX139" s="14" t="s">
        <v>85</v>
      </c>
      <c r="AY139" s="211" t="s">
        <v>177</v>
      </c>
    </row>
    <row r="140" s="12" customFormat="1" ht="22.8" customHeight="1">
      <c r="A140" s="12"/>
      <c r="B140" s="166"/>
      <c r="C140" s="12"/>
      <c r="D140" s="167" t="s">
        <v>76</v>
      </c>
      <c r="E140" s="177" t="s">
        <v>2190</v>
      </c>
      <c r="F140" s="177" t="s">
        <v>2191</v>
      </c>
      <c r="G140" s="12"/>
      <c r="H140" s="12"/>
      <c r="I140" s="169"/>
      <c r="J140" s="178">
        <f>BK140</f>
        <v>0</v>
      </c>
      <c r="K140" s="12"/>
      <c r="L140" s="166"/>
      <c r="M140" s="171"/>
      <c r="N140" s="172"/>
      <c r="O140" s="172"/>
      <c r="P140" s="173">
        <f>SUM(P141:P144)</f>
        <v>0</v>
      </c>
      <c r="Q140" s="172"/>
      <c r="R140" s="173">
        <f>SUM(R141:R144)</f>
        <v>0</v>
      </c>
      <c r="S140" s="172"/>
      <c r="T140" s="174">
        <f>SUM(T141:T144)</f>
        <v>0</v>
      </c>
      <c r="U140" s="12"/>
      <c r="V140" s="12"/>
      <c r="W140" s="12"/>
      <c r="X140" s="12"/>
      <c r="Y140" s="12"/>
      <c r="Z140" s="12"/>
      <c r="AA140" s="12"/>
      <c r="AB140" s="12"/>
      <c r="AC140" s="12"/>
      <c r="AD140" s="12"/>
      <c r="AE140" s="12"/>
      <c r="AR140" s="167" t="s">
        <v>85</v>
      </c>
      <c r="AT140" s="175" t="s">
        <v>76</v>
      </c>
      <c r="AU140" s="175" t="s">
        <v>85</v>
      </c>
      <c r="AY140" s="167" t="s">
        <v>177</v>
      </c>
      <c r="BK140" s="176">
        <f>SUM(BK141:BK144)</f>
        <v>0</v>
      </c>
    </row>
    <row r="141" s="2" customFormat="1" ht="24.15" customHeight="1">
      <c r="A141" s="38"/>
      <c r="B141" s="179"/>
      <c r="C141" s="180" t="s">
        <v>176</v>
      </c>
      <c r="D141" s="180" t="s">
        <v>180</v>
      </c>
      <c r="E141" s="181" t="s">
        <v>2325</v>
      </c>
      <c r="F141" s="182" t="s">
        <v>2326</v>
      </c>
      <c r="G141" s="183" t="s">
        <v>300</v>
      </c>
      <c r="H141" s="184">
        <v>5.9489999999999998</v>
      </c>
      <c r="I141" s="185"/>
      <c r="J141" s="186">
        <f>ROUND(I141*H141,2)</f>
        <v>0</v>
      </c>
      <c r="K141" s="182" t="s">
        <v>268</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269</v>
      </c>
      <c r="AT141" s="191" t="s">
        <v>180</v>
      </c>
      <c r="AU141" s="191" t="s">
        <v>87</v>
      </c>
      <c r="AY141" s="19" t="s">
        <v>177</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269</v>
      </c>
      <c r="BM141" s="191" t="s">
        <v>2327</v>
      </c>
    </row>
    <row r="142" s="2" customFormat="1" ht="24.15" customHeight="1">
      <c r="A142" s="38"/>
      <c r="B142" s="179"/>
      <c r="C142" s="180" t="s">
        <v>303</v>
      </c>
      <c r="D142" s="180" t="s">
        <v>180</v>
      </c>
      <c r="E142" s="181" t="s">
        <v>2328</v>
      </c>
      <c r="F142" s="182" t="s">
        <v>2329</v>
      </c>
      <c r="G142" s="183" t="s">
        <v>300</v>
      </c>
      <c r="H142" s="184">
        <v>113.03100000000001</v>
      </c>
      <c r="I142" s="185"/>
      <c r="J142" s="186">
        <f>ROUND(I142*H142,2)</f>
        <v>0</v>
      </c>
      <c r="K142" s="182" t="s">
        <v>268</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87</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2330</v>
      </c>
    </row>
    <row r="143" s="14" customFormat="1">
      <c r="A143" s="14"/>
      <c r="B143" s="210"/>
      <c r="C143" s="14"/>
      <c r="D143" s="193" t="s">
        <v>271</v>
      </c>
      <c r="E143" s="14"/>
      <c r="F143" s="212" t="s">
        <v>2347</v>
      </c>
      <c r="G143" s="14"/>
      <c r="H143" s="213">
        <v>113.03100000000001</v>
      </c>
      <c r="I143" s="214"/>
      <c r="J143" s="14"/>
      <c r="K143" s="14"/>
      <c r="L143" s="210"/>
      <c r="M143" s="215"/>
      <c r="N143" s="216"/>
      <c r="O143" s="216"/>
      <c r="P143" s="216"/>
      <c r="Q143" s="216"/>
      <c r="R143" s="216"/>
      <c r="S143" s="216"/>
      <c r="T143" s="217"/>
      <c r="U143" s="14"/>
      <c r="V143" s="14"/>
      <c r="W143" s="14"/>
      <c r="X143" s="14"/>
      <c r="Y143" s="14"/>
      <c r="Z143" s="14"/>
      <c r="AA143" s="14"/>
      <c r="AB143" s="14"/>
      <c r="AC143" s="14"/>
      <c r="AD143" s="14"/>
      <c r="AE143" s="14"/>
      <c r="AT143" s="211" t="s">
        <v>271</v>
      </c>
      <c r="AU143" s="211" t="s">
        <v>87</v>
      </c>
      <c r="AV143" s="14" t="s">
        <v>87</v>
      </c>
      <c r="AW143" s="14" t="s">
        <v>3</v>
      </c>
      <c r="AX143" s="14" t="s">
        <v>85</v>
      </c>
      <c r="AY143" s="211" t="s">
        <v>177</v>
      </c>
    </row>
    <row r="144" s="2" customFormat="1" ht="24.15" customHeight="1">
      <c r="A144" s="38"/>
      <c r="B144" s="179"/>
      <c r="C144" s="180" t="s">
        <v>307</v>
      </c>
      <c r="D144" s="180" t="s">
        <v>180</v>
      </c>
      <c r="E144" s="181" t="s">
        <v>2192</v>
      </c>
      <c r="F144" s="182" t="s">
        <v>2332</v>
      </c>
      <c r="G144" s="183" t="s">
        <v>300</v>
      </c>
      <c r="H144" s="184">
        <v>5.9489999999999998</v>
      </c>
      <c r="I144" s="185"/>
      <c r="J144" s="186">
        <f>ROUND(I144*H144,2)</f>
        <v>0</v>
      </c>
      <c r="K144" s="182" t="s">
        <v>1</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87</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2333</v>
      </c>
    </row>
    <row r="145" s="12" customFormat="1" ht="22.8" customHeight="1">
      <c r="A145" s="12"/>
      <c r="B145" s="166"/>
      <c r="C145" s="12"/>
      <c r="D145" s="167" t="s">
        <v>76</v>
      </c>
      <c r="E145" s="177" t="s">
        <v>708</v>
      </c>
      <c r="F145" s="177" t="s">
        <v>709</v>
      </c>
      <c r="G145" s="12"/>
      <c r="H145" s="12"/>
      <c r="I145" s="169"/>
      <c r="J145" s="178">
        <f>BK145</f>
        <v>0</v>
      </c>
      <c r="K145" s="12"/>
      <c r="L145" s="166"/>
      <c r="M145" s="171"/>
      <c r="N145" s="172"/>
      <c r="O145" s="172"/>
      <c r="P145" s="173">
        <f>P146</f>
        <v>0</v>
      </c>
      <c r="Q145" s="172"/>
      <c r="R145" s="173">
        <f>R146</f>
        <v>0</v>
      </c>
      <c r="S145" s="172"/>
      <c r="T145" s="174">
        <f>T146</f>
        <v>0</v>
      </c>
      <c r="U145" s="12"/>
      <c r="V145" s="12"/>
      <c r="W145" s="12"/>
      <c r="X145" s="12"/>
      <c r="Y145" s="12"/>
      <c r="Z145" s="12"/>
      <c r="AA145" s="12"/>
      <c r="AB145" s="12"/>
      <c r="AC145" s="12"/>
      <c r="AD145" s="12"/>
      <c r="AE145" s="12"/>
      <c r="AR145" s="167" t="s">
        <v>85</v>
      </c>
      <c r="AT145" s="175" t="s">
        <v>76</v>
      </c>
      <c r="AU145" s="175" t="s">
        <v>85</v>
      </c>
      <c r="AY145" s="167" t="s">
        <v>177</v>
      </c>
      <c r="BK145" s="176">
        <f>BK146</f>
        <v>0</v>
      </c>
    </row>
    <row r="146" s="2" customFormat="1" ht="16.5" customHeight="1">
      <c r="A146" s="38"/>
      <c r="B146" s="179"/>
      <c r="C146" s="180" t="s">
        <v>235</v>
      </c>
      <c r="D146" s="180" t="s">
        <v>180</v>
      </c>
      <c r="E146" s="181" t="s">
        <v>2203</v>
      </c>
      <c r="F146" s="182" t="s">
        <v>2204</v>
      </c>
      <c r="G146" s="183" t="s">
        <v>300</v>
      </c>
      <c r="H146" s="184">
        <v>6.415</v>
      </c>
      <c r="I146" s="185"/>
      <c r="J146" s="186">
        <f>ROUND(I146*H146,2)</f>
        <v>0</v>
      </c>
      <c r="K146" s="182" t="s">
        <v>268</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269</v>
      </c>
      <c r="AT146" s="191" t="s">
        <v>180</v>
      </c>
      <c r="AU146" s="191" t="s">
        <v>87</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2334</v>
      </c>
    </row>
    <row r="147" s="12" customFormat="1" ht="25.92" customHeight="1">
      <c r="A147" s="12"/>
      <c r="B147" s="166"/>
      <c r="C147" s="12"/>
      <c r="D147" s="167" t="s">
        <v>76</v>
      </c>
      <c r="E147" s="168" t="s">
        <v>714</v>
      </c>
      <c r="F147" s="168" t="s">
        <v>715</v>
      </c>
      <c r="G147" s="12"/>
      <c r="H147" s="12"/>
      <c r="I147" s="169"/>
      <c r="J147" s="170">
        <f>BK147</f>
        <v>0</v>
      </c>
      <c r="K147" s="12"/>
      <c r="L147" s="166"/>
      <c r="M147" s="171"/>
      <c r="N147" s="172"/>
      <c r="O147" s="172"/>
      <c r="P147" s="173">
        <f>P148</f>
        <v>0</v>
      </c>
      <c r="Q147" s="172"/>
      <c r="R147" s="173">
        <f>R148</f>
        <v>0</v>
      </c>
      <c r="S147" s="172"/>
      <c r="T147" s="174">
        <f>T148</f>
        <v>2.9119999999999999</v>
      </c>
      <c r="U147" s="12"/>
      <c r="V147" s="12"/>
      <c r="W147" s="12"/>
      <c r="X147" s="12"/>
      <c r="Y147" s="12"/>
      <c r="Z147" s="12"/>
      <c r="AA147" s="12"/>
      <c r="AB147" s="12"/>
      <c r="AC147" s="12"/>
      <c r="AD147" s="12"/>
      <c r="AE147" s="12"/>
      <c r="AR147" s="167" t="s">
        <v>87</v>
      </c>
      <c r="AT147" s="175" t="s">
        <v>76</v>
      </c>
      <c r="AU147" s="175" t="s">
        <v>77</v>
      </c>
      <c r="AY147" s="167" t="s">
        <v>177</v>
      </c>
      <c r="BK147" s="176">
        <f>BK148</f>
        <v>0</v>
      </c>
    </row>
    <row r="148" s="12" customFormat="1" ht="22.8" customHeight="1">
      <c r="A148" s="12"/>
      <c r="B148" s="166"/>
      <c r="C148" s="12"/>
      <c r="D148" s="167" t="s">
        <v>76</v>
      </c>
      <c r="E148" s="177" t="s">
        <v>1110</v>
      </c>
      <c r="F148" s="177" t="s">
        <v>1111</v>
      </c>
      <c r="G148" s="12"/>
      <c r="H148" s="12"/>
      <c r="I148" s="169"/>
      <c r="J148" s="178">
        <f>BK148</f>
        <v>0</v>
      </c>
      <c r="K148" s="12"/>
      <c r="L148" s="166"/>
      <c r="M148" s="171"/>
      <c r="N148" s="172"/>
      <c r="O148" s="172"/>
      <c r="P148" s="173">
        <f>SUM(P149:P152)</f>
        <v>0</v>
      </c>
      <c r="Q148" s="172"/>
      <c r="R148" s="173">
        <f>SUM(R149:R152)</f>
        <v>0</v>
      </c>
      <c r="S148" s="172"/>
      <c r="T148" s="174">
        <f>SUM(T149:T152)</f>
        <v>2.9119999999999999</v>
      </c>
      <c r="U148" s="12"/>
      <c r="V148" s="12"/>
      <c r="W148" s="12"/>
      <c r="X148" s="12"/>
      <c r="Y148" s="12"/>
      <c r="Z148" s="12"/>
      <c r="AA148" s="12"/>
      <c r="AB148" s="12"/>
      <c r="AC148" s="12"/>
      <c r="AD148" s="12"/>
      <c r="AE148" s="12"/>
      <c r="AR148" s="167" t="s">
        <v>87</v>
      </c>
      <c r="AT148" s="175" t="s">
        <v>76</v>
      </c>
      <c r="AU148" s="175" t="s">
        <v>85</v>
      </c>
      <c r="AY148" s="167" t="s">
        <v>177</v>
      </c>
      <c r="BK148" s="176">
        <f>SUM(BK149:BK152)</f>
        <v>0</v>
      </c>
    </row>
    <row r="149" s="2" customFormat="1" ht="16.5" customHeight="1">
      <c r="A149" s="38"/>
      <c r="B149" s="179"/>
      <c r="C149" s="180" t="s">
        <v>317</v>
      </c>
      <c r="D149" s="180" t="s">
        <v>180</v>
      </c>
      <c r="E149" s="181" t="s">
        <v>2335</v>
      </c>
      <c r="F149" s="182" t="s">
        <v>2336</v>
      </c>
      <c r="G149" s="183" t="s">
        <v>369</v>
      </c>
      <c r="H149" s="184">
        <v>182</v>
      </c>
      <c r="I149" s="185"/>
      <c r="J149" s="186">
        <f>ROUND(I149*H149,2)</f>
        <v>0</v>
      </c>
      <c r="K149" s="182" t="s">
        <v>1</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350</v>
      </c>
      <c r="AT149" s="191" t="s">
        <v>180</v>
      </c>
      <c r="AU149" s="191" t="s">
        <v>87</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350</v>
      </c>
      <c r="BM149" s="191" t="s">
        <v>2337</v>
      </c>
    </row>
    <row r="150" s="2" customFormat="1">
      <c r="A150" s="38"/>
      <c r="B150" s="39"/>
      <c r="C150" s="38"/>
      <c r="D150" s="193" t="s">
        <v>187</v>
      </c>
      <c r="E150" s="38"/>
      <c r="F150" s="194" t="s">
        <v>2338</v>
      </c>
      <c r="G150" s="38"/>
      <c r="H150" s="38"/>
      <c r="I150" s="195"/>
      <c r="J150" s="38"/>
      <c r="K150" s="38"/>
      <c r="L150" s="39"/>
      <c r="M150" s="196"/>
      <c r="N150" s="197"/>
      <c r="O150" s="77"/>
      <c r="P150" s="77"/>
      <c r="Q150" s="77"/>
      <c r="R150" s="77"/>
      <c r="S150" s="77"/>
      <c r="T150" s="78"/>
      <c r="U150" s="38"/>
      <c r="V150" s="38"/>
      <c r="W150" s="38"/>
      <c r="X150" s="38"/>
      <c r="Y150" s="38"/>
      <c r="Z150" s="38"/>
      <c r="AA150" s="38"/>
      <c r="AB150" s="38"/>
      <c r="AC150" s="38"/>
      <c r="AD150" s="38"/>
      <c r="AE150" s="38"/>
      <c r="AT150" s="19" t="s">
        <v>187</v>
      </c>
      <c r="AU150" s="19" t="s">
        <v>87</v>
      </c>
    </row>
    <row r="151" s="2" customFormat="1" ht="16.5" customHeight="1">
      <c r="A151" s="38"/>
      <c r="B151" s="179"/>
      <c r="C151" s="180" t="s">
        <v>324</v>
      </c>
      <c r="D151" s="180" t="s">
        <v>180</v>
      </c>
      <c r="E151" s="181" t="s">
        <v>2339</v>
      </c>
      <c r="F151" s="182" t="s">
        <v>2340</v>
      </c>
      <c r="G151" s="183" t="s">
        <v>369</v>
      </c>
      <c r="H151" s="184">
        <v>182</v>
      </c>
      <c r="I151" s="185"/>
      <c r="J151" s="186">
        <f>ROUND(I151*H151,2)</f>
        <v>0</v>
      </c>
      <c r="K151" s="182" t="s">
        <v>1</v>
      </c>
      <c r="L151" s="39"/>
      <c r="M151" s="187" t="s">
        <v>1</v>
      </c>
      <c r="N151" s="188" t="s">
        <v>42</v>
      </c>
      <c r="O151" s="77"/>
      <c r="P151" s="189">
        <f>O151*H151</f>
        <v>0</v>
      </c>
      <c r="Q151" s="189">
        <v>0</v>
      </c>
      <c r="R151" s="189">
        <f>Q151*H151</f>
        <v>0</v>
      </c>
      <c r="S151" s="189">
        <v>0.016</v>
      </c>
      <c r="T151" s="190">
        <f>S151*H151</f>
        <v>2.9119999999999999</v>
      </c>
      <c r="U151" s="38"/>
      <c r="V151" s="38"/>
      <c r="W151" s="38"/>
      <c r="X151" s="38"/>
      <c r="Y151" s="38"/>
      <c r="Z151" s="38"/>
      <c r="AA151" s="38"/>
      <c r="AB151" s="38"/>
      <c r="AC151" s="38"/>
      <c r="AD151" s="38"/>
      <c r="AE151" s="38"/>
      <c r="AR151" s="191" t="s">
        <v>350</v>
      </c>
      <c r="AT151" s="191" t="s">
        <v>180</v>
      </c>
      <c r="AU151" s="191" t="s">
        <v>87</v>
      </c>
      <c r="AY151" s="19" t="s">
        <v>177</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350</v>
      </c>
      <c r="BM151" s="191" t="s">
        <v>2341</v>
      </c>
    </row>
    <row r="152" s="2" customFormat="1" ht="24.15" customHeight="1">
      <c r="A152" s="38"/>
      <c r="B152" s="179"/>
      <c r="C152" s="180" t="s">
        <v>329</v>
      </c>
      <c r="D152" s="180" t="s">
        <v>180</v>
      </c>
      <c r="E152" s="181" t="s">
        <v>1144</v>
      </c>
      <c r="F152" s="182" t="s">
        <v>1145</v>
      </c>
      <c r="G152" s="183" t="s">
        <v>762</v>
      </c>
      <c r="H152" s="236"/>
      <c r="I152" s="185"/>
      <c r="J152" s="186">
        <f>ROUND(I152*H152,2)</f>
        <v>0</v>
      </c>
      <c r="K152" s="182" t="s">
        <v>268</v>
      </c>
      <c r="L152" s="39"/>
      <c r="M152" s="248" t="s">
        <v>1</v>
      </c>
      <c r="N152" s="249" t="s">
        <v>42</v>
      </c>
      <c r="O152" s="200"/>
      <c r="P152" s="250">
        <f>O152*H152</f>
        <v>0</v>
      </c>
      <c r="Q152" s="250">
        <v>0</v>
      </c>
      <c r="R152" s="250">
        <f>Q152*H152</f>
        <v>0</v>
      </c>
      <c r="S152" s="250">
        <v>0</v>
      </c>
      <c r="T152" s="251">
        <f>S152*H152</f>
        <v>0</v>
      </c>
      <c r="U152" s="38"/>
      <c r="V152" s="38"/>
      <c r="W152" s="38"/>
      <c r="X152" s="38"/>
      <c r="Y152" s="38"/>
      <c r="Z152" s="38"/>
      <c r="AA152" s="38"/>
      <c r="AB152" s="38"/>
      <c r="AC152" s="38"/>
      <c r="AD152" s="38"/>
      <c r="AE152" s="38"/>
      <c r="AR152" s="191" t="s">
        <v>350</v>
      </c>
      <c r="AT152" s="191" t="s">
        <v>180</v>
      </c>
      <c r="AU152" s="191" t="s">
        <v>87</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350</v>
      </c>
      <c r="BM152" s="191" t="s">
        <v>2342</v>
      </c>
    </row>
    <row r="153" s="2" customFormat="1" ht="6.96" customHeight="1">
      <c r="A153" s="38"/>
      <c r="B153" s="60"/>
      <c r="C153" s="61"/>
      <c r="D153" s="61"/>
      <c r="E153" s="61"/>
      <c r="F153" s="61"/>
      <c r="G153" s="61"/>
      <c r="H153" s="61"/>
      <c r="I153" s="61"/>
      <c r="J153" s="61"/>
      <c r="K153" s="61"/>
      <c r="L153" s="39"/>
      <c r="M153" s="38"/>
      <c r="O153" s="38"/>
      <c r="P153" s="38"/>
      <c r="Q153" s="38"/>
      <c r="R153" s="38"/>
      <c r="S153" s="38"/>
      <c r="T153" s="38"/>
      <c r="U153" s="38"/>
      <c r="V153" s="38"/>
      <c r="W153" s="38"/>
      <c r="X153" s="38"/>
      <c r="Y153" s="38"/>
      <c r="Z153" s="38"/>
      <c r="AA153" s="38"/>
      <c r="AB153" s="38"/>
      <c r="AC153" s="38"/>
      <c r="AD153" s="38"/>
      <c r="AE153" s="38"/>
    </row>
  </sheetData>
  <autoFilter ref="C123:K152"/>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125</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2348</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1294</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tr">
        <f>IF('Rekapitulace stavby'!AN10="","",'Rekapitulace stavby'!AN10)</f>
        <v/>
      </c>
      <c r="K14" s="38"/>
      <c r="L14" s="55"/>
      <c r="S14" s="38"/>
      <c r="T14" s="38"/>
      <c r="U14" s="38"/>
      <c r="V14" s="38"/>
      <c r="W14" s="38"/>
      <c r="X14" s="38"/>
      <c r="Y14" s="38"/>
      <c r="Z14" s="38"/>
      <c r="AA14" s="38"/>
      <c r="AB14" s="38"/>
      <c r="AC14" s="38"/>
      <c r="AD14" s="38"/>
      <c r="AE14" s="38"/>
    </row>
    <row r="15" s="2" customFormat="1" ht="18" customHeight="1">
      <c r="A15" s="38"/>
      <c r="B15" s="39"/>
      <c r="C15" s="38"/>
      <c r="D15" s="38"/>
      <c r="E15" s="27" t="str">
        <f>IF('Rekapitulace stavby'!E11="","",'Rekapitulace stavby'!E11)</f>
        <v>TJ Lázně Bělohrad z.s.</v>
      </c>
      <c r="F15" s="38"/>
      <c r="G15" s="38"/>
      <c r="H15" s="38"/>
      <c r="I15" s="32" t="s">
        <v>27</v>
      </c>
      <c r="J15" s="27" t="str">
        <f>IF('Rekapitulace stavby'!AN11="","",'Rekapitulace stavby'!AN11)</f>
        <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tr">
        <f>IF('Rekapitulace stavby'!AN16="","",'Rekapitulace stavby'!AN16)</f>
        <v/>
      </c>
      <c r="K20" s="38"/>
      <c r="L20" s="55"/>
      <c r="S20" s="38"/>
      <c r="T20" s="38"/>
      <c r="U20" s="38"/>
      <c r="V20" s="38"/>
      <c r="W20" s="38"/>
      <c r="X20" s="38"/>
      <c r="Y20" s="38"/>
      <c r="Z20" s="38"/>
      <c r="AA20" s="38"/>
      <c r="AB20" s="38"/>
      <c r="AC20" s="38"/>
      <c r="AD20" s="38"/>
      <c r="AE20" s="38"/>
    </row>
    <row r="21" s="2" customFormat="1" ht="18" customHeight="1">
      <c r="A21" s="38"/>
      <c r="B21" s="39"/>
      <c r="C21" s="38"/>
      <c r="D21" s="38"/>
      <c r="E21" s="27" t="str">
        <f>IF('Rekapitulace stavby'!E17="","",'Rekapitulace stavby'!E17)</f>
        <v>ATELIER TSUNAMI s.r.o. Náchod</v>
      </c>
      <c r="F21" s="38"/>
      <c r="G21" s="38"/>
      <c r="H21" s="38"/>
      <c r="I21" s="32" t="s">
        <v>27</v>
      </c>
      <c r="J21" s="27" t="str">
        <f>IF('Rekapitulace stavby'!AN17="","",'Rekapitulace stavby'!AN17)</f>
        <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Ing. Lenka Kasperová</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ROUND(J126,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ROUND((SUM(BE126:BE170)),  2)</f>
        <v>0</v>
      </c>
      <c r="G33" s="38"/>
      <c r="H33" s="38"/>
      <c r="I33" s="136">
        <v>0.20999999999999999</v>
      </c>
      <c r="J33" s="135">
        <f>ROUND(((SUM(BE126:BE170))*I33),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ROUND((SUM(BF126:BF170)),  2)</f>
        <v>0</v>
      </c>
      <c r="G34" s="38"/>
      <c r="H34" s="38"/>
      <c r="I34" s="136">
        <v>0.14999999999999999</v>
      </c>
      <c r="J34" s="135">
        <f>ROUND(((SUM(BF126:BF170))*I34),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ROUND((SUM(BG126:BG170)),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ROUND((SUM(BH126:BH170)),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ROUND((SUM(BI126:BI170)),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06 - Závlaha tréninkového fotbalového hřiště</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 xml:space="preserve"> </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J126</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2349</v>
      </c>
      <c r="E97" s="150"/>
      <c r="F97" s="150"/>
      <c r="G97" s="150"/>
      <c r="H97" s="150"/>
      <c r="I97" s="150"/>
      <c r="J97" s="151">
        <f>J127</f>
        <v>0</v>
      </c>
      <c r="K97" s="9"/>
      <c r="L97" s="148"/>
      <c r="S97" s="9"/>
      <c r="T97" s="9"/>
      <c r="U97" s="9"/>
      <c r="V97" s="9"/>
      <c r="W97" s="9"/>
      <c r="X97" s="9"/>
      <c r="Y97" s="9"/>
      <c r="Z97" s="9"/>
      <c r="AA97" s="9"/>
      <c r="AB97" s="9"/>
      <c r="AC97" s="9"/>
      <c r="AD97" s="9"/>
      <c r="AE97" s="9"/>
    </row>
    <row r="98" s="9" customFormat="1" ht="24.96" customHeight="1">
      <c r="A98" s="9"/>
      <c r="B98" s="148"/>
      <c r="C98" s="9"/>
      <c r="D98" s="149" t="s">
        <v>2350</v>
      </c>
      <c r="E98" s="150"/>
      <c r="F98" s="150"/>
      <c r="G98" s="150"/>
      <c r="H98" s="150"/>
      <c r="I98" s="150"/>
      <c r="J98" s="151">
        <f>J130</f>
        <v>0</v>
      </c>
      <c r="K98" s="9"/>
      <c r="L98" s="148"/>
      <c r="S98" s="9"/>
      <c r="T98" s="9"/>
      <c r="U98" s="9"/>
      <c r="V98" s="9"/>
      <c r="W98" s="9"/>
      <c r="X98" s="9"/>
      <c r="Y98" s="9"/>
      <c r="Z98" s="9"/>
      <c r="AA98" s="9"/>
      <c r="AB98" s="9"/>
      <c r="AC98" s="9"/>
      <c r="AD98" s="9"/>
      <c r="AE98" s="9"/>
    </row>
    <row r="99" s="9" customFormat="1" ht="24.96" customHeight="1">
      <c r="A99" s="9"/>
      <c r="B99" s="148"/>
      <c r="C99" s="9"/>
      <c r="D99" s="149" t="s">
        <v>2351</v>
      </c>
      <c r="E99" s="150"/>
      <c r="F99" s="150"/>
      <c r="G99" s="150"/>
      <c r="H99" s="150"/>
      <c r="I99" s="150"/>
      <c r="J99" s="151">
        <f>J138</f>
        <v>0</v>
      </c>
      <c r="K99" s="9"/>
      <c r="L99" s="148"/>
      <c r="S99" s="9"/>
      <c r="T99" s="9"/>
      <c r="U99" s="9"/>
      <c r="V99" s="9"/>
      <c r="W99" s="9"/>
      <c r="X99" s="9"/>
      <c r="Y99" s="9"/>
      <c r="Z99" s="9"/>
      <c r="AA99" s="9"/>
      <c r="AB99" s="9"/>
      <c r="AC99" s="9"/>
      <c r="AD99" s="9"/>
      <c r="AE99" s="9"/>
    </row>
    <row r="100" s="9" customFormat="1" ht="24.96" customHeight="1">
      <c r="A100" s="9"/>
      <c r="B100" s="148"/>
      <c r="C100" s="9"/>
      <c r="D100" s="149" t="s">
        <v>2352</v>
      </c>
      <c r="E100" s="150"/>
      <c r="F100" s="150"/>
      <c r="G100" s="150"/>
      <c r="H100" s="150"/>
      <c r="I100" s="150"/>
      <c r="J100" s="151">
        <f>J143</f>
        <v>0</v>
      </c>
      <c r="K100" s="9"/>
      <c r="L100" s="148"/>
      <c r="S100" s="9"/>
      <c r="T100" s="9"/>
      <c r="U100" s="9"/>
      <c r="V100" s="9"/>
      <c r="W100" s="9"/>
      <c r="X100" s="9"/>
      <c r="Y100" s="9"/>
      <c r="Z100" s="9"/>
      <c r="AA100" s="9"/>
      <c r="AB100" s="9"/>
      <c r="AC100" s="9"/>
      <c r="AD100" s="9"/>
      <c r="AE100" s="9"/>
    </row>
    <row r="101" s="9" customFormat="1" ht="24.96" customHeight="1">
      <c r="A101" s="9"/>
      <c r="B101" s="148"/>
      <c r="C101" s="9"/>
      <c r="D101" s="149" t="s">
        <v>2353</v>
      </c>
      <c r="E101" s="150"/>
      <c r="F101" s="150"/>
      <c r="G101" s="150"/>
      <c r="H101" s="150"/>
      <c r="I101" s="150"/>
      <c r="J101" s="151">
        <f>J147</f>
        <v>0</v>
      </c>
      <c r="K101" s="9"/>
      <c r="L101" s="148"/>
      <c r="S101" s="9"/>
      <c r="T101" s="9"/>
      <c r="U101" s="9"/>
      <c r="V101" s="9"/>
      <c r="W101" s="9"/>
      <c r="X101" s="9"/>
      <c r="Y101" s="9"/>
      <c r="Z101" s="9"/>
      <c r="AA101" s="9"/>
      <c r="AB101" s="9"/>
      <c r="AC101" s="9"/>
      <c r="AD101" s="9"/>
      <c r="AE101" s="9"/>
    </row>
    <row r="102" s="10" customFormat="1" ht="19.92" customHeight="1">
      <c r="A102" s="10"/>
      <c r="B102" s="152"/>
      <c r="C102" s="10"/>
      <c r="D102" s="153" t="s">
        <v>2354</v>
      </c>
      <c r="E102" s="154"/>
      <c r="F102" s="154"/>
      <c r="G102" s="154"/>
      <c r="H102" s="154"/>
      <c r="I102" s="154"/>
      <c r="J102" s="155">
        <f>J148</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2355</v>
      </c>
      <c r="E103" s="154"/>
      <c r="F103" s="154"/>
      <c r="G103" s="154"/>
      <c r="H103" s="154"/>
      <c r="I103" s="154"/>
      <c r="J103" s="155">
        <f>J151</f>
        <v>0</v>
      </c>
      <c r="K103" s="10"/>
      <c r="L103" s="152"/>
      <c r="S103" s="10"/>
      <c r="T103" s="10"/>
      <c r="U103" s="10"/>
      <c r="V103" s="10"/>
      <c r="W103" s="10"/>
      <c r="X103" s="10"/>
      <c r="Y103" s="10"/>
      <c r="Z103" s="10"/>
      <c r="AA103" s="10"/>
      <c r="AB103" s="10"/>
      <c r="AC103" s="10"/>
      <c r="AD103" s="10"/>
      <c r="AE103" s="10"/>
    </row>
    <row r="104" s="9" customFormat="1" ht="24.96" customHeight="1">
      <c r="A104" s="9"/>
      <c r="B104" s="148"/>
      <c r="C104" s="9"/>
      <c r="D104" s="149" t="s">
        <v>2356</v>
      </c>
      <c r="E104" s="150"/>
      <c r="F104" s="150"/>
      <c r="G104" s="150"/>
      <c r="H104" s="150"/>
      <c r="I104" s="150"/>
      <c r="J104" s="151">
        <f>J156</f>
        <v>0</v>
      </c>
      <c r="K104" s="9"/>
      <c r="L104" s="148"/>
      <c r="S104" s="9"/>
      <c r="T104" s="9"/>
      <c r="U104" s="9"/>
      <c r="V104" s="9"/>
      <c r="W104" s="9"/>
      <c r="X104" s="9"/>
      <c r="Y104" s="9"/>
      <c r="Z104" s="9"/>
      <c r="AA104" s="9"/>
      <c r="AB104" s="9"/>
      <c r="AC104" s="9"/>
      <c r="AD104" s="9"/>
      <c r="AE104" s="9"/>
    </row>
    <row r="105" s="9" customFormat="1" ht="24.96" customHeight="1">
      <c r="A105" s="9"/>
      <c r="B105" s="148"/>
      <c r="C105" s="9"/>
      <c r="D105" s="149" t="s">
        <v>2357</v>
      </c>
      <c r="E105" s="150"/>
      <c r="F105" s="150"/>
      <c r="G105" s="150"/>
      <c r="H105" s="150"/>
      <c r="I105" s="150"/>
      <c r="J105" s="151">
        <f>J159</f>
        <v>0</v>
      </c>
      <c r="K105" s="9"/>
      <c r="L105" s="148"/>
      <c r="S105" s="9"/>
      <c r="T105" s="9"/>
      <c r="U105" s="9"/>
      <c r="V105" s="9"/>
      <c r="W105" s="9"/>
      <c r="X105" s="9"/>
      <c r="Y105" s="9"/>
      <c r="Z105" s="9"/>
      <c r="AA105" s="9"/>
      <c r="AB105" s="9"/>
      <c r="AC105" s="9"/>
      <c r="AD105" s="9"/>
      <c r="AE105" s="9"/>
    </row>
    <row r="106" s="9" customFormat="1" ht="24.96" customHeight="1">
      <c r="A106" s="9"/>
      <c r="B106" s="148"/>
      <c r="C106" s="9"/>
      <c r="D106" s="149" t="s">
        <v>2358</v>
      </c>
      <c r="E106" s="150"/>
      <c r="F106" s="150"/>
      <c r="G106" s="150"/>
      <c r="H106" s="150"/>
      <c r="I106" s="150"/>
      <c r="J106" s="151">
        <f>J163</f>
        <v>0</v>
      </c>
      <c r="K106" s="9"/>
      <c r="L106" s="148"/>
      <c r="S106" s="9"/>
      <c r="T106" s="9"/>
      <c r="U106" s="9"/>
      <c r="V106" s="9"/>
      <c r="W106" s="9"/>
      <c r="X106" s="9"/>
      <c r="Y106" s="9"/>
      <c r="Z106" s="9"/>
      <c r="AA106" s="9"/>
      <c r="AB106" s="9"/>
      <c r="AC106" s="9"/>
      <c r="AD106" s="9"/>
      <c r="AE106" s="9"/>
    </row>
    <row r="107" s="2" customFormat="1" ht="21.84" customHeight="1">
      <c r="A107" s="38"/>
      <c r="B107" s="39"/>
      <c r="C107" s="38"/>
      <c r="D107" s="38"/>
      <c r="E107" s="38"/>
      <c r="F107" s="38"/>
      <c r="G107" s="38"/>
      <c r="H107" s="38"/>
      <c r="I107" s="38"/>
      <c r="J107" s="38"/>
      <c r="K107" s="38"/>
      <c r="L107" s="55"/>
      <c r="S107" s="38"/>
      <c r="T107" s="38"/>
      <c r="U107" s="38"/>
      <c r="V107" s="38"/>
      <c r="W107" s="38"/>
      <c r="X107" s="38"/>
      <c r="Y107" s="38"/>
      <c r="Z107" s="38"/>
      <c r="AA107" s="38"/>
      <c r="AB107" s="38"/>
      <c r="AC107" s="38"/>
      <c r="AD107" s="38"/>
      <c r="AE107" s="38"/>
    </row>
    <row r="108" s="2" customFormat="1" ht="6.96" customHeight="1">
      <c r="A108" s="38"/>
      <c r="B108" s="60"/>
      <c r="C108" s="61"/>
      <c r="D108" s="61"/>
      <c r="E108" s="61"/>
      <c r="F108" s="61"/>
      <c r="G108" s="61"/>
      <c r="H108" s="61"/>
      <c r="I108" s="61"/>
      <c r="J108" s="61"/>
      <c r="K108" s="61"/>
      <c r="L108" s="55"/>
      <c r="S108" s="38"/>
      <c r="T108" s="38"/>
      <c r="U108" s="38"/>
      <c r="V108" s="38"/>
      <c r="W108" s="38"/>
      <c r="X108" s="38"/>
      <c r="Y108" s="38"/>
      <c r="Z108" s="38"/>
      <c r="AA108" s="38"/>
      <c r="AB108" s="38"/>
      <c r="AC108" s="38"/>
      <c r="AD108" s="38"/>
      <c r="AE108" s="38"/>
    </row>
    <row r="112" s="2" customFormat="1" ht="6.96" customHeight="1">
      <c r="A112" s="38"/>
      <c r="B112" s="62"/>
      <c r="C112" s="63"/>
      <c r="D112" s="63"/>
      <c r="E112" s="63"/>
      <c r="F112" s="63"/>
      <c r="G112" s="63"/>
      <c r="H112" s="63"/>
      <c r="I112" s="63"/>
      <c r="J112" s="63"/>
      <c r="K112" s="63"/>
      <c r="L112" s="55"/>
      <c r="S112" s="38"/>
      <c r="T112" s="38"/>
      <c r="U112" s="38"/>
      <c r="V112" s="38"/>
      <c r="W112" s="38"/>
      <c r="X112" s="38"/>
      <c r="Y112" s="38"/>
      <c r="Z112" s="38"/>
      <c r="AA112" s="38"/>
      <c r="AB112" s="38"/>
      <c r="AC112" s="38"/>
      <c r="AD112" s="38"/>
      <c r="AE112" s="38"/>
    </row>
    <row r="113" s="2" customFormat="1" ht="24.96" customHeight="1">
      <c r="A113" s="38"/>
      <c r="B113" s="39"/>
      <c r="C113" s="23" t="s">
        <v>161</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6.96"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16</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6.5" customHeight="1">
      <c r="A116" s="38"/>
      <c r="B116" s="39"/>
      <c r="C116" s="38"/>
      <c r="D116" s="38"/>
      <c r="E116" s="129" t="str">
        <f>E7</f>
        <v>Klubovna volejbalu, stavební úpravy sportoviště-aktualizace 09/2023</v>
      </c>
      <c r="F116" s="32"/>
      <c r="G116" s="32"/>
      <c r="H116" s="32"/>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151</v>
      </c>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6.5" customHeight="1">
      <c r="A118" s="38"/>
      <c r="B118" s="39"/>
      <c r="C118" s="38"/>
      <c r="D118" s="38"/>
      <c r="E118" s="67" t="str">
        <f>E9</f>
        <v>SO 06 - Závlaha tréninkového fotbalového hřiště</v>
      </c>
      <c r="F118" s="38"/>
      <c r="G118" s="38"/>
      <c r="H118" s="38"/>
      <c r="I118" s="38"/>
      <c r="J118" s="38"/>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12" customHeight="1">
      <c r="A120" s="38"/>
      <c r="B120" s="39"/>
      <c r="C120" s="32" t="s">
        <v>20</v>
      </c>
      <c r="D120" s="38"/>
      <c r="E120" s="38"/>
      <c r="F120" s="27" t="str">
        <f>F12</f>
        <v xml:space="preserve"> </v>
      </c>
      <c r="G120" s="38"/>
      <c r="H120" s="38"/>
      <c r="I120" s="32" t="s">
        <v>22</v>
      </c>
      <c r="J120" s="69" t="str">
        <f>IF(J12="","",J12)</f>
        <v>18. 9. 2023</v>
      </c>
      <c r="K120" s="38"/>
      <c r="L120" s="55"/>
      <c r="S120" s="38"/>
      <c r="T120" s="38"/>
      <c r="U120" s="38"/>
      <c r="V120" s="38"/>
      <c r="W120" s="38"/>
      <c r="X120" s="38"/>
      <c r="Y120" s="38"/>
      <c r="Z120" s="38"/>
      <c r="AA120" s="38"/>
      <c r="AB120" s="38"/>
      <c r="AC120" s="38"/>
      <c r="AD120" s="38"/>
      <c r="AE120" s="38"/>
    </row>
    <row r="121" s="2" customFormat="1" ht="6.96"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25.65" customHeight="1">
      <c r="A122" s="38"/>
      <c r="B122" s="39"/>
      <c r="C122" s="32" t="s">
        <v>24</v>
      </c>
      <c r="D122" s="38"/>
      <c r="E122" s="38"/>
      <c r="F122" s="27" t="str">
        <f>E15</f>
        <v>TJ Lázně Bělohrad z.s.</v>
      </c>
      <c r="G122" s="38"/>
      <c r="H122" s="38"/>
      <c r="I122" s="32" t="s">
        <v>30</v>
      </c>
      <c r="J122" s="36" t="str">
        <f>E21</f>
        <v>ATELIER TSUNAMI s.r.o. Náchod</v>
      </c>
      <c r="K122" s="38"/>
      <c r="L122" s="55"/>
      <c r="S122" s="38"/>
      <c r="T122" s="38"/>
      <c r="U122" s="38"/>
      <c r="V122" s="38"/>
      <c r="W122" s="38"/>
      <c r="X122" s="38"/>
      <c r="Y122" s="38"/>
      <c r="Z122" s="38"/>
      <c r="AA122" s="38"/>
      <c r="AB122" s="38"/>
      <c r="AC122" s="38"/>
      <c r="AD122" s="38"/>
      <c r="AE122" s="38"/>
    </row>
    <row r="123" s="2" customFormat="1" ht="15.15" customHeight="1">
      <c r="A123" s="38"/>
      <c r="B123" s="39"/>
      <c r="C123" s="32" t="s">
        <v>28</v>
      </c>
      <c r="D123" s="38"/>
      <c r="E123" s="38"/>
      <c r="F123" s="27" t="str">
        <f>IF(E18="","",E18)</f>
        <v>Vyplň údaj</v>
      </c>
      <c r="G123" s="38"/>
      <c r="H123" s="38"/>
      <c r="I123" s="32" t="s">
        <v>33</v>
      </c>
      <c r="J123" s="36" t="str">
        <f>E24</f>
        <v>Ing. Lenka Kasperová</v>
      </c>
      <c r="K123" s="38"/>
      <c r="L123" s="55"/>
      <c r="S123" s="38"/>
      <c r="T123" s="38"/>
      <c r="U123" s="38"/>
      <c r="V123" s="38"/>
      <c r="W123" s="38"/>
      <c r="X123" s="38"/>
      <c r="Y123" s="38"/>
      <c r="Z123" s="38"/>
      <c r="AA123" s="38"/>
      <c r="AB123" s="38"/>
      <c r="AC123" s="38"/>
      <c r="AD123" s="38"/>
      <c r="AE123" s="38"/>
    </row>
    <row r="124" s="2" customFormat="1" ht="10.32" customHeight="1">
      <c r="A124" s="38"/>
      <c r="B124" s="39"/>
      <c r="C124" s="38"/>
      <c r="D124" s="38"/>
      <c r="E124" s="38"/>
      <c r="F124" s="38"/>
      <c r="G124" s="38"/>
      <c r="H124" s="38"/>
      <c r="I124" s="38"/>
      <c r="J124" s="38"/>
      <c r="K124" s="38"/>
      <c r="L124" s="55"/>
      <c r="S124" s="38"/>
      <c r="T124" s="38"/>
      <c r="U124" s="38"/>
      <c r="V124" s="38"/>
      <c r="W124" s="38"/>
      <c r="X124" s="38"/>
      <c r="Y124" s="38"/>
      <c r="Z124" s="38"/>
      <c r="AA124" s="38"/>
      <c r="AB124" s="38"/>
      <c r="AC124" s="38"/>
      <c r="AD124" s="38"/>
      <c r="AE124" s="38"/>
    </row>
    <row r="125" s="11" customFormat="1" ht="29.28" customHeight="1">
      <c r="A125" s="156"/>
      <c r="B125" s="157"/>
      <c r="C125" s="158" t="s">
        <v>162</v>
      </c>
      <c r="D125" s="159" t="s">
        <v>62</v>
      </c>
      <c r="E125" s="159" t="s">
        <v>58</v>
      </c>
      <c r="F125" s="159" t="s">
        <v>59</v>
      </c>
      <c r="G125" s="159" t="s">
        <v>163</v>
      </c>
      <c r="H125" s="159" t="s">
        <v>164</v>
      </c>
      <c r="I125" s="159" t="s">
        <v>165</v>
      </c>
      <c r="J125" s="159" t="s">
        <v>155</v>
      </c>
      <c r="K125" s="160" t="s">
        <v>166</v>
      </c>
      <c r="L125" s="161"/>
      <c r="M125" s="86" t="s">
        <v>1</v>
      </c>
      <c r="N125" s="87" t="s">
        <v>41</v>
      </c>
      <c r="O125" s="87" t="s">
        <v>167</v>
      </c>
      <c r="P125" s="87" t="s">
        <v>168</v>
      </c>
      <c r="Q125" s="87" t="s">
        <v>169</v>
      </c>
      <c r="R125" s="87" t="s">
        <v>170</v>
      </c>
      <c r="S125" s="87" t="s">
        <v>171</v>
      </c>
      <c r="T125" s="88" t="s">
        <v>172</v>
      </c>
      <c r="U125" s="156"/>
      <c r="V125" s="156"/>
      <c r="W125" s="156"/>
      <c r="X125" s="156"/>
      <c r="Y125" s="156"/>
      <c r="Z125" s="156"/>
      <c r="AA125" s="156"/>
      <c r="AB125" s="156"/>
      <c r="AC125" s="156"/>
      <c r="AD125" s="156"/>
      <c r="AE125" s="156"/>
    </row>
    <row r="126" s="2" customFormat="1" ht="22.8" customHeight="1">
      <c r="A126" s="38"/>
      <c r="B126" s="39"/>
      <c r="C126" s="93" t="s">
        <v>173</v>
      </c>
      <c r="D126" s="38"/>
      <c r="E126" s="38"/>
      <c r="F126" s="38"/>
      <c r="G126" s="38"/>
      <c r="H126" s="38"/>
      <c r="I126" s="38"/>
      <c r="J126" s="162">
        <f>BK126</f>
        <v>0</v>
      </c>
      <c r="K126" s="38"/>
      <c r="L126" s="39"/>
      <c r="M126" s="89"/>
      <c r="N126" s="73"/>
      <c r="O126" s="90"/>
      <c r="P126" s="163">
        <f>P127+P130+P138+P143+P147+P156+P159+P163</f>
        <v>0</v>
      </c>
      <c r="Q126" s="90"/>
      <c r="R126" s="163">
        <f>R127+R130+R138+R143+R147+R156+R159+R163</f>
        <v>0</v>
      </c>
      <c r="S126" s="90"/>
      <c r="T126" s="164">
        <f>T127+T130+T138+T143+T147+T156+T159+T163</f>
        <v>0</v>
      </c>
      <c r="U126" s="38"/>
      <c r="V126" s="38"/>
      <c r="W126" s="38"/>
      <c r="X126" s="38"/>
      <c r="Y126" s="38"/>
      <c r="Z126" s="38"/>
      <c r="AA126" s="38"/>
      <c r="AB126" s="38"/>
      <c r="AC126" s="38"/>
      <c r="AD126" s="38"/>
      <c r="AE126" s="38"/>
      <c r="AT126" s="19" t="s">
        <v>76</v>
      </c>
      <c r="AU126" s="19" t="s">
        <v>157</v>
      </c>
      <c r="BK126" s="165">
        <f>BK127+BK130+BK138+BK143+BK147+BK156+BK159+BK163</f>
        <v>0</v>
      </c>
    </row>
    <row r="127" s="12" customFormat="1" ht="25.92" customHeight="1">
      <c r="A127" s="12"/>
      <c r="B127" s="166"/>
      <c r="C127" s="12"/>
      <c r="D127" s="167" t="s">
        <v>76</v>
      </c>
      <c r="E127" s="168" t="s">
        <v>1563</v>
      </c>
      <c r="F127" s="168" t="s">
        <v>2359</v>
      </c>
      <c r="G127" s="12"/>
      <c r="H127" s="12"/>
      <c r="I127" s="169"/>
      <c r="J127" s="170">
        <f>BK127</f>
        <v>0</v>
      </c>
      <c r="K127" s="12"/>
      <c r="L127" s="166"/>
      <c r="M127" s="171"/>
      <c r="N127" s="172"/>
      <c r="O127" s="172"/>
      <c r="P127" s="173">
        <f>SUM(P128:P129)</f>
        <v>0</v>
      </c>
      <c r="Q127" s="172"/>
      <c r="R127" s="173">
        <f>SUM(R128:R129)</f>
        <v>0</v>
      </c>
      <c r="S127" s="172"/>
      <c r="T127" s="174">
        <f>SUM(T128:T129)</f>
        <v>0</v>
      </c>
      <c r="U127" s="12"/>
      <c r="V127" s="12"/>
      <c r="W127" s="12"/>
      <c r="X127" s="12"/>
      <c r="Y127" s="12"/>
      <c r="Z127" s="12"/>
      <c r="AA127" s="12"/>
      <c r="AB127" s="12"/>
      <c r="AC127" s="12"/>
      <c r="AD127" s="12"/>
      <c r="AE127" s="12"/>
      <c r="AR127" s="167" t="s">
        <v>85</v>
      </c>
      <c r="AT127" s="175" t="s">
        <v>76</v>
      </c>
      <c r="AU127" s="175" t="s">
        <v>77</v>
      </c>
      <c r="AY127" s="167" t="s">
        <v>177</v>
      </c>
      <c r="BK127" s="176">
        <f>SUM(BK128:BK129)</f>
        <v>0</v>
      </c>
    </row>
    <row r="128" s="2" customFormat="1" ht="24.15" customHeight="1">
      <c r="A128" s="38"/>
      <c r="B128" s="179"/>
      <c r="C128" s="180" t="s">
        <v>85</v>
      </c>
      <c r="D128" s="180" t="s">
        <v>180</v>
      </c>
      <c r="E128" s="181" t="s">
        <v>2360</v>
      </c>
      <c r="F128" s="182" t="s">
        <v>2361</v>
      </c>
      <c r="G128" s="183" t="s">
        <v>650</v>
      </c>
      <c r="H128" s="184">
        <v>1</v>
      </c>
      <c r="I128" s="185"/>
      <c r="J128" s="186">
        <f>ROUND(I128*H128,2)</f>
        <v>0</v>
      </c>
      <c r="K128" s="182" t="s">
        <v>1</v>
      </c>
      <c r="L128" s="39"/>
      <c r="M128" s="187" t="s">
        <v>1</v>
      </c>
      <c r="N128" s="188" t="s">
        <v>42</v>
      </c>
      <c r="O128" s="77"/>
      <c r="P128" s="189">
        <f>O128*H128</f>
        <v>0</v>
      </c>
      <c r="Q128" s="189">
        <v>0</v>
      </c>
      <c r="R128" s="189">
        <f>Q128*H128</f>
        <v>0</v>
      </c>
      <c r="S128" s="189">
        <v>0</v>
      </c>
      <c r="T128" s="190">
        <f>S128*H128</f>
        <v>0</v>
      </c>
      <c r="U128" s="38"/>
      <c r="V128" s="38"/>
      <c r="W128" s="38"/>
      <c r="X128" s="38"/>
      <c r="Y128" s="38"/>
      <c r="Z128" s="38"/>
      <c r="AA128" s="38"/>
      <c r="AB128" s="38"/>
      <c r="AC128" s="38"/>
      <c r="AD128" s="38"/>
      <c r="AE128" s="38"/>
      <c r="AR128" s="191" t="s">
        <v>269</v>
      </c>
      <c r="AT128" s="191" t="s">
        <v>180</v>
      </c>
      <c r="AU128" s="191" t="s">
        <v>85</v>
      </c>
      <c r="AY128" s="19" t="s">
        <v>177</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269</v>
      </c>
      <c r="BM128" s="191" t="s">
        <v>87</v>
      </c>
    </row>
    <row r="129" s="2" customFormat="1" ht="16.5" customHeight="1">
      <c r="A129" s="38"/>
      <c r="B129" s="179"/>
      <c r="C129" s="180" t="s">
        <v>87</v>
      </c>
      <c r="D129" s="180" t="s">
        <v>180</v>
      </c>
      <c r="E129" s="181" t="s">
        <v>2362</v>
      </c>
      <c r="F129" s="182" t="s">
        <v>2363</v>
      </c>
      <c r="G129" s="183" t="s">
        <v>650</v>
      </c>
      <c r="H129" s="184">
        <v>1</v>
      </c>
      <c r="I129" s="185"/>
      <c r="J129" s="186">
        <f>ROUND(I129*H129,2)</f>
        <v>0</v>
      </c>
      <c r="K129" s="182" t="s">
        <v>1</v>
      </c>
      <c r="L129" s="39"/>
      <c r="M129" s="187" t="s">
        <v>1</v>
      </c>
      <c r="N129" s="188" t="s">
        <v>42</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269</v>
      </c>
      <c r="AT129" s="191" t="s">
        <v>180</v>
      </c>
      <c r="AU129" s="191" t="s">
        <v>85</v>
      </c>
      <c r="AY129" s="19" t="s">
        <v>177</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269</v>
      </c>
      <c r="BM129" s="191" t="s">
        <v>269</v>
      </c>
    </row>
    <row r="130" s="12" customFormat="1" ht="25.92" customHeight="1">
      <c r="A130" s="12"/>
      <c r="B130" s="166"/>
      <c r="C130" s="12"/>
      <c r="D130" s="167" t="s">
        <v>76</v>
      </c>
      <c r="E130" s="168" t="s">
        <v>1578</v>
      </c>
      <c r="F130" s="168" t="s">
        <v>2364</v>
      </c>
      <c r="G130" s="12"/>
      <c r="H130" s="12"/>
      <c r="I130" s="169"/>
      <c r="J130" s="170">
        <f>BK130</f>
        <v>0</v>
      </c>
      <c r="K130" s="12"/>
      <c r="L130" s="166"/>
      <c r="M130" s="171"/>
      <c r="N130" s="172"/>
      <c r="O130" s="172"/>
      <c r="P130" s="173">
        <f>SUM(P131:P137)</f>
        <v>0</v>
      </c>
      <c r="Q130" s="172"/>
      <c r="R130" s="173">
        <f>SUM(R131:R137)</f>
        <v>0</v>
      </c>
      <c r="S130" s="172"/>
      <c r="T130" s="174">
        <f>SUM(T131:T137)</f>
        <v>0</v>
      </c>
      <c r="U130" s="12"/>
      <c r="V130" s="12"/>
      <c r="W130" s="12"/>
      <c r="X130" s="12"/>
      <c r="Y130" s="12"/>
      <c r="Z130" s="12"/>
      <c r="AA130" s="12"/>
      <c r="AB130" s="12"/>
      <c r="AC130" s="12"/>
      <c r="AD130" s="12"/>
      <c r="AE130" s="12"/>
      <c r="AR130" s="167" t="s">
        <v>85</v>
      </c>
      <c r="AT130" s="175" t="s">
        <v>76</v>
      </c>
      <c r="AU130" s="175" t="s">
        <v>77</v>
      </c>
      <c r="AY130" s="167" t="s">
        <v>177</v>
      </c>
      <c r="BK130" s="176">
        <f>SUM(BK131:BK137)</f>
        <v>0</v>
      </c>
    </row>
    <row r="131" s="2" customFormat="1" ht="24.15" customHeight="1">
      <c r="A131" s="38"/>
      <c r="B131" s="179"/>
      <c r="C131" s="180" t="s">
        <v>194</v>
      </c>
      <c r="D131" s="180" t="s">
        <v>180</v>
      </c>
      <c r="E131" s="181" t="s">
        <v>2365</v>
      </c>
      <c r="F131" s="182" t="s">
        <v>2366</v>
      </c>
      <c r="G131" s="183" t="s">
        <v>650</v>
      </c>
      <c r="H131" s="184">
        <v>12</v>
      </c>
      <c r="I131" s="185"/>
      <c r="J131" s="186">
        <f>ROUND(I131*H131,2)</f>
        <v>0</v>
      </c>
      <c r="K131" s="182" t="s">
        <v>1</v>
      </c>
      <c r="L131" s="39"/>
      <c r="M131" s="187" t="s">
        <v>1</v>
      </c>
      <c r="N131" s="188" t="s">
        <v>42</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269</v>
      </c>
      <c r="AT131" s="191" t="s">
        <v>180</v>
      </c>
      <c r="AU131" s="191" t="s">
        <v>85</v>
      </c>
      <c r="AY131" s="19" t="s">
        <v>177</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269</v>
      </c>
      <c r="BM131" s="191" t="s">
        <v>303</v>
      </c>
    </row>
    <row r="132" s="2" customFormat="1" ht="16.5" customHeight="1">
      <c r="A132" s="38"/>
      <c r="B132" s="179"/>
      <c r="C132" s="180" t="s">
        <v>269</v>
      </c>
      <c r="D132" s="180" t="s">
        <v>180</v>
      </c>
      <c r="E132" s="181" t="s">
        <v>2367</v>
      </c>
      <c r="F132" s="182" t="s">
        <v>2368</v>
      </c>
      <c r="G132" s="183" t="s">
        <v>650</v>
      </c>
      <c r="H132" s="184">
        <v>12</v>
      </c>
      <c r="I132" s="185"/>
      <c r="J132" s="186">
        <f>ROUND(I132*H132,2)</f>
        <v>0</v>
      </c>
      <c r="K132" s="182" t="s">
        <v>1</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269</v>
      </c>
      <c r="AT132" s="191" t="s">
        <v>180</v>
      </c>
      <c r="AU132" s="191" t="s">
        <v>85</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235</v>
      </c>
    </row>
    <row r="133" s="2" customFormat="1" ht="16.5" customHeight="1">
      <c r="A133" s="38"/>
      <c r="B133" s="179"/>
      <c r="C133" s="180" t="s">
        <v>176</v>
      </c>
      <c r="D133" s="180" t="s">
        <v>180</v>
      </c>
      <c r="E133" s="181" t="s">
        <v>2369</v>
      </c>
      <c r="F133" s="182" t="s">
        <v>2370</v>
      </c>
      <c r="G133" s="183" t="s">
        <v>650</v>
      </c>
      <c r="H133" s="184">
        <v>20</v>
      </c>
      <c r="I133" s="185"/>
      <c r="J133" s="186">
        <f>ROUND(I133*H133,2)</f>
        <v>0</v>
      </c>
      <c r="K133" s="182" t="s">
        <v>1</v>
      </c>
      <c r="L133" s="39"/>
      <c r="M133" s="187" t="s">
        <v>1</v>
      </c>
      <c r="N133" s="188" t="s">
        <v>42</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269</v>
      </c>
      <c r="AT133" s="191" t="s">
        <v>180</v>
      </c>
      <c r="AU133" s="191" t="s">
        <v>85</v>
      </c>
      <c r="AY133" s="19" t="s">
        <v>177</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269</v>
      </c>
      <c r="BM133" s="191" t="s">
        <v>324</v>
      </c>
    </row>
    <row r="134" s="2" customFormat="1" ht="16.5" customHeight="1">
      <c r="A134" s="38"/>
      <c r="B134" s="179"/>
      <c r="C134" s="180" t="s">
        <v>303</v>
      </c>
      <c r="D134" s="180" t="s">
        <v>180</v>
      </c>
      <c r="E134" s="181" t="s">
        <v>2371</v>
      </c>
      <c r="F134" s="182" t="s">
        <v>2372</v>
      </c>
      <c r="G134" s="183" t="s">
        <v>650</v>
      </c>
      <c r="H134" s="184">
        <v>6</v>
      </c>
      <c r="I134" s="185"/>
      <c r="J134" s="186">
        <f>ROUND(I134*H134,2)</f>
        <v>0</v>
      </c>
      <c r="K134" s="182" t="s">
        <v>1</v>
      </c>
      <c r="L134" s="39"/>
      <c r="M134" s="187" t="s">
        <v>1</v>
      </c>
      <c r="N134" s="188" t="s">
        <v>42</v>
      </c>
      <c r="O134" s="77"/>
      <c r="P134" s="189">
        <f>O134*H134</f>
        <v>0</v>
      </c>
      <c r="Q134" s="189">
        <v>0</v>
      </c>
      <c r="R134" s="189">
        <f>Q134*H134</f>
        <v>0</v>
      </c>
      <c r="S134" s="189">
        <v>0</v>
      </c>
      <c r="T134" s="190">
        <f>S134*H134</f>
        <v>0</v>
      </c>
      <c r="U134" s="38"/>
      <c r="V134" s="38"/>
      <c r="W134" s="38"/>
      <c r="X134" s="38"/>
      <c r="Y134" s="38"/>
      <c r="Z134" s="38"/>
      <c r="AA134" s="38"/>
      <c r="AB134" s="38"/>
      <c r="AC134" s="38"/>
      <c r="AD134" s="38"/>
      <c r="AE134" s="38"/>
      <c r="AR134" s="191" t="s">
        <v>269</v>
      </c>
      <c r="AT134" s="191" t="s">
        <v>180</v>
      </c>
      <c r="AU134" s="191" t="s">
        <v>85</v>
      </c>
      <c r="AY134" s="19" t="s">
        <v>177</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269</v>
      </c>
      <c r="BM134" s="191" t="s">
        <v>335</v>
      </c>
    </row>
    <row r="135" s="2" customFormat="1" ht="24.15" customHeight="1">
      <c r="A135" s="38"/>
      <c r="B135" s="179"/>
      <c r="C135" s="180" t="s">
        <v>307</v>
      </c>
      <c r="D135" s="180" t="s">
        <v>180</v>
      </c>
      <c r="E135" s="181" t="s">
        <v>2373</v>
      </c>
      <c r="F135" s="182" t="s">
        <v>2374</v>
      </c>
      <c r="G135" s="183" t="s">
        <v>369</v>
      </c>
      <c r="H135" s="184">
        <v>180</v>
      </c>
      <c r="I135" s="185"/>
      <c r="J135" s="186">
        <f>ROUND(I135*H135,2)</f>
        <v>0</v>
      </c>
      <c r="K135" s="182" t="s">
        <v>1</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269</v>
      </c>
      <c r="AT135" s="191" t="s">
        <v>180</v>
      </c>
      <c r="AU135" s="191" t="s">
        <v>85</v>
      </c>
      <c r="AY135" s="19" t="s">
        <v>177</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269</v>
      </c>
      <c r="BM135" s="191" t="s">
        <v>343</v>
      </c>
    </row>
    <row r="136" s="2" customFormat="1" ht="24.15" customHeight="1">
      <c r="A136" s="38"/>
      <c r="B136" s="179"/>
      <c r="C136" s="180" t="s">
        <v>235</v>
      </c>
      <c r="D136" s="180" t="s">
        <v>180</v>
      </c>
      <c r="E136" s="181" t="s">
        <v>2375</v>
      </c>
      <c r="F136" s="182" t="s">
        <v>2376</v>
      </c>
      <c r="G136" s="183" t="s">
        <v>369</v>
      </c>
      <c r="H136" s="184">
        <v>160</v>
      </c>
      <c r="I136" s="185"/>
      <c r="J136" s="186">
        <f>ROUND(I136*H136,2)</f>
        <v>0</v>
      </c>
      <c r="K136" s="182" t="s">
        <v>1</v>
      </c>
      <c r="L136" s="39"/>
      <c r="M136" s="187" t="s">
        <v>1</v>
      </c>
      <c r="N136" s="188" t="s">
        <v>42</v>
      </c>
      <c r="O136" s="77"/>
      <c r="P136" s="189">
        <f>O136*H136</f>
        <v>0</v>
      </c>
      <c r="Q136" s="189">
        <v>0</v>
      </c>
      <c r="R136" s="189">
        <f>Q136*H136</f>
        <v>0</v>
      </c>
      <c r="S136" s="189">
        <v>0</v>
      </c>
      <c r="T136" s="190">
        <f>S136*H136</f>
        <v>0</v>
      </c>
      <c r="U136" s="38"/>
      <c r="V136" s="38"/>
      <c r="W136" s="38"/>
      <c r="X136" s="38"/>
      <c r="Y136" s="38"/>
      <c r="Z136" s="38"/>
      <c r="AA136" s="38"/>
      <c r="AB136" s="38"/>
      <c r="AC136" s="38"/>
      <c r="AD136" s="38"/>
      <c r="AE136" s="38"/>
      <c r="AR136" s="191" t="s">
        <v>269</v>
      </c>
      <c r="AT136" s="191" t="s">
        <v>180</v>
      </c>
      <c r="AU136" s="191" t="s">
        <v>85</v>
      </c>
      <c r="AY136" s="19" t="s">
        <v>177</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269</v>
      </c>
      <c r="BM136" s="191" t="s">
        <v>350</v>
      </c>
    </row>
    <row r="137" s="2" customFormat="1" ht="24.15" customHeight="1">
      <c r="A137" s="38"/>
      <c r="B137" s="179"/>
      <c r="C137" s="180" t="s">
        <v>317</v>
      </c>
      <c r="D137" s="180" t="s">
        <v>180</v>
      </c>
      <c r="E137" s="181" t="s">
        <v>2377</v>
      </c>
      <c r="F137" s="182" t="s">
        <v>2378</v>
      </c>
      <c r="G137" s="183" t="s">
        <v>369</v>
      </c>
      <c r="H137" s="184">
        <v>180</v>
      </c>
      <c r="I137" s="185"/>
      <c r="J137" s="186">
        <f>ROUND(I137*H137,2)</f>
        <v>0</v>
      </c>
      <c r="K137" s="182" t="s">
        <v>1</v>
      </c>
      <c r="L137" s="39"/>
      <c r="M137" s="187" t="s">
        <v>1</v>
      </c>
      <c r="N137" s="188" t="s">
        <v>42</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269</v>
      </c>
      <c r="AT137" s="191" t="s">
        <v>180</v>
      </c>
      <c r="AU137" s="191" t="s">
        <v>85</v>
      </c>
      <c r="AY137" s="19" t="s">
        <v>177</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269</v>
      </c>
      <c r="BM137" s="191" t="s">
        <v>361</v>
      </c>
    </row>
    <row r="138" s="12" customFormat="1" ht="25.92" customHeight="1">
      <c r="A138" s="12"/>
      <c r="B138" s="166"/>
      <c r="C138" s="12"/>
      <c r="D138" s="167" t="s">
        <v>76</v>
      </c>
      <c r="E138" s="168" t="s">
        <v>1586</v>
      </c>
      <c r="F138" s="168" t="s">
        <v>2379</v>
      </c>
      <c r="G138" s="12"/>
      <c r="H138" s="12"/>
      <c r="I138" s="169"/>
      <c r="J138" s="170">
        <f>BK138</f>
        <v>0</v>
      </c>
      <c r="K138" s="12"/>
      <c r="L138" s="166"/>
      <c r="M138" s="171"/>
      <c r="N138" s="172"/>
      <c r="O138" s="172"/>
      <c r="P138" s="173">
        <f>SUM(P139:P142)</f>
        <v>0</v>
      </c>
      <c r="Q138" s="172"/>
      <c r="R138" s="173">
        <f>SUM(R139:R142)</f>
        <v>0</v>
      </c>
      <c r="S138" s="172"/>
      <c r="T138" s="174">
        <f>SUM(T139:T142)</f>
        <v>0</v>
      </c>
      <c r="U138" s="12"/>
      <c r="V138" s="12"/>
      <c r="W138" s="12"/>
      <c r="X138" s="12"/>
      <c r="Y138" s="12"/>
      <c r="Z138" s="12"/>
      <c r="AA138" s="12"/>
      <c r="AB138" s="12"/>
      <c r="AC138" s="12"/>
      <c r="AD138" s="12"/>
      <c r="AE138" s="12"/>
      <c r="AR138" s="167" t="s">
        <v>85</v>
      </c>
      <c r="AT138" s="175" t="s">
        <v>76</v>
      </c>
      <c r="AU138" s="175" t="s">
        <v>77</v>
      </c>
      <c r="AY138" s="167" t="s">
        <v>177</v>
      </c>
      <c r="BK138" s="176">
        <f>SUM(BK139:BK142)</f>
        <v>0</v>
      </c>
    </row>
    <row r="139" s="2" customFormat="1" ht="24.15" customHeight="1">
      <c r="A139" s="38"/>
      <c r="B139" s="179"/>
      <c r="C139" s="180" t="s">
        <v>324</v>
      </c>
      <c r="D139" s="180" t="s">
        <v>180</v>
      </c>
      <c r="E139" s="181" t="s">
        <v>2380</v>
      </c>
      <c r="F139" s="182" t="s">
        <v>2381</v>
      </c>
      <c r="G139" s="183" t="s">
        <v>650</v>
      </c>
      <c r="H139" s="184">
        <v>24</v>
      </c>
      <c r="I139" s="185"/>
      <c r="J139" s="186">
        <f>ROUND(I139*H139,2)</f>
        <v>0</v>
      </c>
      <c r="K139" s="182" t="s">
        <v>1</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269</v>
      </c>
      <c r="AT139" s="191" t="s">
        <v>180</v>
      </c>
      <c r="AU139" s="191" t="s">
        <v>85</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371</v>
      </c>
    </row>
    <row r="140" s="2" customFormat="1" ht="16.5" customHeight="1">
      <c r="A140" s="38"/>
      <c r="B140" s="179"/>
      <c r="C140" s="180" t="s">
        <v>329</v>
      </c>
      <c r="D140" s="180" t="s">
        <v>180</v>
      </c>
      <c r="E140" s="181" t="s">
        <v>2382</v>
      </c>
      <c r="F140" s="182" t="s">
        <v>2383</v>
      </c>
      <c r="G140" s="183" t="s">
        <v>650</v>
      </c>
      <c r="H140" s="184">
        <v>24</v>
      </c>
      <c r="I140" s="185"/>
      <c r="J140" s="186">
        <f>ROUND(I140*H140,2)</f>
        <v>0</v>
      </c>
      <c r="K140" s="182" t="s">
        <v>1</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269</v>
      </c>
      <c r="AT140" s="191" t="s">
        <v>180</v>
      </c>
      <c r="AU140" s="191" t="s">
        <v>85</v>
      </c>
      <c r="AY140" s="19" t="s">
        <v>177</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269</v>
      </c>
      <c r="BM140" s="191" t="s">
        <v>380</v>
      </c>
    </row>
    <row r="141" s="2" customFormat="1" ht="16.5" customHeight="1">
      <c r="A141" s="38"/>
      <c r="B141" s="179"/>
      <c r="C141" s="180" t="s">
        <v>335</v>
      </c>
      <c r="D141" s="180" t="s">
        <v>180</v>
      </c>
      <c r="E141" s="181" t="s">
        <v>2384</v>
      </c>
      <c r="F141" s="182" t="s">
        <v>2385</v>
      </c>
      <c r="G141" s="183" t="s">
        <v>650</v>
      </c>
      <c r="H141" s="184">
        <v>12</v>
      </c>
      <c r="I141" s="185"/>
      <c r="J141" s="186">
        <f>ROUND(I141*H141,2)</f>
        <v>0</v>
      </c>
      <c r="K141" s="182" t="s">
        <v>1</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269</v>
      </c>
      <c r="AT141" s="191" t="s">
        <v>180</v>
      </c>
      <c r="AU141" s="191" t="s">
        <v>85</v>
      </c>
      <c r="AY141" s="19" t="s">
        <v>177</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269</v>
      </c>
      <c r="BM141" s="191" t="s">
        <v>389</v>
      </c>
    </row>
    <row r="142" s="2" customFormat="1" ht="16.5" customHeight="1">
      <c r="A142" s="38"/>
      <c r="B142" s="179"/>
      <c r="C142" s="180" t="s">
        <v>339</v>
      </c>
      <c r="D142" s="180" t="s">
        <v>180</v>
      </c>
      <c r="E142" s="181" t="s">
        <v>2386</v>
      </c>
      <c r="F142" s="182" t="s">
        <v>2387</v>
      </c>
      <c r="G142" s="183" t="s">
        <v>650</v>
      </c>
      <c r="H142" s="184">
        <v>24</v>
      </c>
      <c r="I142" s="185"/>
      <c r="J142" s="186">
        <f>ROUND(I142*H142,2)</f>
        <v>0</v>
      </c>
      <c r="K142" s="182" t="s">
        <v>1</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85</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406</v>
      </c>
    </row>
    <row r="143" s="12" customFormat="1" ht="25.92" customHeight="1">
      <c r="A143" s="12"/>
      <c r="B143" s="166"/>
      <c r="C143" s="12"/>
      <c r="D143" s="167" t="s">
        <v>76</v>
      </c>
      <c r="E143" s="168" t="s">
        <v>1596</v>
      </c>
      <c r="F143" s="168" t="s">
        <v>2388</v>
      </c>
      <c r="G143" s="12"/>
      <c r="H143" s="12"/>
      <c r="I143" s="169"/>
      <c r="J143" s="170">
        <f>BK143</f>
        <v>0</v>
      </c>
      <c r="K143" s="12"/>
      <c r="L143" s="166"/>
      <c r="M143" s="171"/>
      <c r="N143" s="172"/>
      <c r="O143" s="172"/>
      <c r="P143" s="173">
        <f>SUM(P144:P146)</f>
        <v>0</v>
      </c>
      <c r="Q143" s="172"/>
      <c r="R143" s="173">
        <f>SUM(R144:R146)</f>
        <v>0</v>
      </c>
      <c r="S143" s="172"/>
      <c r="T143" s="174">
        <f>SUM(T144:T146)</f>
        <v>0</v>
      </c>
      <c r="U143" s="12"/>
      <c r="V143" s="12"/>
      <c r="W143" s="12"/>
      <c r="X143" s="12"/>
      <c r="Y143" s="12"/>
      <c r="Z143" s="12"/>
      <c r="AA143" s="12"/>
      <c r="AB143" s="12"/>
      <c r="AC143" s="12"/>
      <c r="AD143" s="12"/>
      <c r="AE143" s="12"/>
      <c r="AR143" s="167" t="s">
        <v>85</v>
      </c>
      <c r="AT143" s="175" t="s">
        <v>76</v>
      </c>
      <c r="AU143" s="175" t="s">
        <v>77</v>
      </c>
      <c r="AY143" s="167" t="s">
        <v>177</v>
      </c>
      <c r="BK143" s="176">
        <f>SUM(BK144:BK146)</f>
        <v>0</v>
      </c>
    </row>
    <row r="144" s="2" customFormat="1" ht="16.5" customHeight="1">
      <c r="A144" s="38"/>
      <c r="B144" s="179"/>
      <c r="C144" s="180" t="s">
        <v>343</v>
      </c>
      <c r="D144" s="180" t="s">
        <v>180</v>
      </c>
      <c r="E144" s="181" t="s">
        <v>2389</v>
      </c>
      <c r="F144" s="182" t="s">
        <v>2390</v>
      </c>
      <c r="G144" s="183" t="s">
        <v>369</v>
      </c>
      <c r="H144" s="184">
        <v>320</v>
      </c>
      <c r="I144" s="185"/>
      <c r="J144" s="186">
        <f>ROUND(I144*H144,2)</f>
        <v>0</v>
      </c>
      <c r="K144" s="182" t="s">
        <v>1</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85</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415</v>
      </c>
    </row>
    <row r="145" s="2" customFormat="1" ht="16.5" customHeight="1">
      <c r="A145" s="38"/>
      <c r="B145" s="179"/>
      <c r="C145" s="180" t="s">
        <v>8</v>
      </c>
      <c r="D145" s="180" t="s">
        <v>180</v>
      </c>
      <c r="E145" s="181" t="s">
        <v>2391</v>
      </c>
      <c r="F145" s="182" t="s">
        <v>2392</v>
      </c>
      <c r="G145" s="183" t="s">
        <v>369</v>
      </c>
      <c r="H145" s="184">
        <v>250</v>
      </c>
      <c r="I145" s="185"/>
      <c r="J145" s="186">
        <f>ROUND(I145*H145,2)</f>
        <v>0</v>
      </c>
      <c r="K145" s="182" t="s">
        <v>1</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269</v>
      </c>
      <c r="AT145" s="191" t="s">
        <v>180</v>
      </c>
      <c r="AU145" s="191" t="s">
        <v>85</v>
      </c>
      <c r="AY145" s="19" t="s">
        <v>177</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269</v>
      </c>
      <c r="BM145" s="191" t="s">
        <v>431</v>
      </c>
    </row>
    <row r="146" s="2" customFormat="1" ht="16.5" customHeight="1">
      <c r="A146" s="38"/>
      <c r="B146" s="179"/>
      <c r="C146" s="180" t="s">
        <v>350</v>
      </c>
      <c r="D146" s="180" t="s">
        <v>180</v>
      </c>
      <c r="E146" s="181" t="s">
        <v>2393</v>
      </c>
      <c r="F146" s="182" t="s">
        <v>2394</v>
      </c>
      <c r="G146" s="183" t="s">
        <v>369</v>
      </c>
      <c r="H146" s="184">
        <v>280</v>
      </c>
      <c r="I146" s="185"/>
      <c r="J146" s="186">
        <f>ROUND(I146*H146,2)</f>
        <v>0</v>
      </c>
      <c r="K146" s="182" t="s">
        <v>1</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269</v>
      </c>
      <c r="AT146" s="191" t="s">
        <v>180</v>
      </c>
      <c r="AU146" s="191" t="s">
        <v>85</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440</v>
      </c>
    </row>
    <row r="147" s="12" customFormat="1" ht="25.92" customHeight="1">
      <c r="A147" s="12"/>
      <c r="B147" s="166"/>
      <c r="C147" s="12"/>
      <c r="D147" s="167" t="s">
        <v>76</v>
      </c>
      <c r="E147" s="168" t="s">
        <v>1944</v>
      </c>
      <c r="F147" s="168" t="s">
        <v>2395</v>
      </c>
      <c r="G147" s="12"/>
      <c r="H147" s="12"/>
      <c r="I147" s="169"/>
      <c r="J147" s="170">
        <f>BK147</f>
        <v>0</v>
      </c>
      <c r="K147" s="12"/>
      <c r="L147" s="166"/>
      <c r="M147" s="171"/>
      <c r="N147" s="172"/>
      <c r="O147" s="172"/>
      <c r="P147" s="173">
        <f>P148+P151</f>
        <v>0</v>
      </c>
      <c r="Q147" s="172"/>
      <c r="R147" s="173">
        <f>R148+R151</f>
        <v>0</v>
      </c>
      <c r="S147" s="172"/>
      <c r="T147" s="174">
        <f>T148+T151</f>
        <v>0</v>
      </c>
      <c r="U147" s="12"/>
      <c r="V147" s="12"/>
      <c r="W147" s="12"/>
      <c r="X147" s="12"/>
      <c r="Y147" s="12"/>
      <c r="Z147" s="12"/>
      <c r="AA147" s="12"/>
      <c r="AB147" s="12"/>
      <c r="AC147" s="12"/>
      <c r="AD147" s="12"/>
      <c r="AE147" s="12"/>
      <c r="AR147" s="167" t="s">
        <v>85</v>
      </c>
      <c r="AT147" s="175" t="s">
        <v>76</v>
      </c>
      <c r="AU147" s="175" t="s">
        <v>77</v>
      </c>
      <c r="AY147" s="167" t="s">
        <v>177</v>
      </c>
      <c r="BK147" s="176">
        <f>BK148+BK151</f>
        <v>0</v>
      </c>
    </row>
    <row r="148" s="12" customFormat="1" ht="22.8" customHeight="1">
      <c r="A148" s="12"/>
      <c r="B148" s="166"/>
      <c r="C148" s="12"/>
      <c r="D148" s="167" t="s">
        <v>76</v>
      </c>
      <c r="E148" s="177" t="s">
        <v>2396</v>
      </c>
      <c r="F148" s="177" t="s">
        <v>2397</v>
      </c>
      <c r="G148" s="12"/>
      <c r="H148" s="12"/>
      <c r="I148" s="169"/>
      <c r="J148" s="178">
        <f>BK148</f>
        <v>0</v>
      </c>
      <c r="K148" s="12"/>
      <c r="L148" s="166"/>
      <c r="M148" s="171"/>
      <c r="N148" s="172"/>
      <c r="O148" s="172"/>
      <c r="P148" s="173">
        <f>SUM(P149:P150)</f>
        <v>0</v>
      </c>
      <c r="Q148" s="172"/>
      <c r="R148" s="173">
        <f>SUM(R149:R150)</f>
        <v>0</v>
      </c>
      <c r="S148" s="172"/>
      <c r="T148" s="174">
        <f>SUM(T149:T150)</f>
        <v>0</v>
      </c>
      <c r="U148" s="12"/>
      <c r="V148" s="12"/>
      <c r="W148" s="12"/>
      <c r="X148" s="12"/>
      <c r="Y148" s="12"/>
      <c r="Z148" s="12"/>
      <c r="AA148" s="12"/>
      <c r="AB148" s="12"/>
      <c r="AC148" s="12"/>
      <c r="AD148" s="12"/>
      <c r="AE148" s="12"/>
      <c r="AR148" s="167" t="s">
        <v>85</v>
      </c>
      <c r="AT148" s="175" t="s">
        <v>76</v>
      </c>
      <c r="AU148" s="175" t="s">
        <v>85</v>
      </c>
      <c r="AY148" s="167" t="s">
        <v>177</v>
      </c>
      <c r="BK148" s="176">
        <f>SUM(BK149:BK150)</f>
        <v>0</v>
      </c>
    </row>
    <row r="149" s="2" customFormat="1" ht="16.5" customHeight="1">
      <c r="A149" s="38"/>
      <c r="B149" s="179"/>
      <c r="C149" s="180" t="s">
        <v>356</v>
      </c>
      <c r="D149" s="180" t="s">
        <v>180</v>
      </c>
      <c r="E149" s="181" t="s">
        <v>2398</v>
      </c>
      <c r="F149" s="182" t="s">
        <v>2399</v>
      </c>
      <c r="G149" s="183" t="s">
        <v>650</v>
      </c>
      <c r="H149" s="184">
        <v>6</v>
      </c>
      <c r="I149" s="185"/>
      <c r="J149" s="186">
        <f>ROUND(I149*H149,2)</f>
        <v>0</v>
      </c>
      <c r="K149" s="182" t="s">
        <v>1</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269</v>
      </c>
      <c r="AT149" s="191" t="s">
        <v>180</v>
      </c>
      <c r="AU149" s="191" t="s">
        <v>87</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449</v>
      </c>
    </row>
    <row r="150" s="2" customFormat="1" ht="16.5" customHeight="1">
      <c r="A150" s="38"/>
      <c r="B150" s="179"/>
      <c r="C150" s="180" t="s">
        <v>361</v>
      </c>
      <c r="D150" s="180" t="s">
        <v>180</v>
      </c>
      <c r="E150" s="181" t="s">
        <v>2400</v>
      </c>
      <c r="F150" s="182" t="s">
        <v>2401</v>
      </c>
      <c r="G150" s="183" t="s">
        <v>650</v>
      </c>
      <c r="H150" s="184">
        <v>3</v>
      </c>
      <c r="I150" s="185"/>
      <c r="J150" s="186">
        <f>ROUND(I150*H150,2)</f>
        <v>0</v>
      </c>
      <c r="K150" s="182" t="s">
        <v>1</v>
      </c>
      <c r="L150" s="39"/>
      <c r="M150" s="187" t="s">
        <v>1</v>
      </c>
      <c r="N150" s="188" t="s">
        <v>42</v>
      </c>
      <c r="O150" s="77"/>
      <c r="P150" s="189">
        <f>O150*H150</f>
        <v>0</v>
      </c>
      <c r="Q150" s="189">
        <v>0</v>
      </c>
      <c r="R150" s="189">
        <f>Q150*H150</f>
        <v>0</v>
      </c>
      <c r="S150" s="189">
        <v>0</v>
      </c>
      <c r="T150" s="190">
        <f>S150*H150</f>
        <v>0</v>
      </c>
      <c r="U150" s="38"/>
      <c r="V150" s="38"/>
      <c r="W150" s="38"/>
      <c r="X150" s="38"/>
      <c r="Y150" s="38"/>
      <c r="Z150" s="38"/>
      <c r="AA150" s="38"/>
      <c r="AB150" s="38"/>
      <c r="AC150" s="38"/>
      <c r="AD150" s="38"/>
      <c r="AE150" s="38"/>
      <c r="AR150" s="191" t="s">
        <v>269</v>
      </c>
      <c r="AT150" s="191" t="s">
        <v>180</v>
      </c>
      <c r="AU150" s="191" t="s">
        <v>87</v>
      </c>
      <c r="AY150" s="19" t="s">
        <v>177</v>
      </c>
      <c r="BE150" s="192">
        <f>IF(N150="základní",J150,0)</f>
        <v>0</v>
      </c>
      <c r="BF150" s="192">
        <f>IF(N150="snížená",J150,0)</f>
        <v>0</v>
      </c>
      <c r="BG150" s="192">
        <f>IF(N150="zákl. přenesená",J150,0)</f>
        <v>0</v>
      </c>
      <c r="BH150" s="192">
        <f>IF(N150="sníž. přenesená",J150,0)</f>
        <v>0</v>
      </c>
      <c r="BI150" s="192">
        <f>IF(N150="nulová",J150,0)</f>
        <v>0</v>
      </c>
      <c r="BJ150" s="19" t="s">
        <v>85</v>
      </c>
      <c r="BK150" s="192">
        <f>ROUND(I150*H150,2)</f>
        <v>0</v>
      </c>
      <c r="BL150" s="19" t="s">
        <v>269</v>
      </c>
      <c r="BM150" s="191" t="s">
        <v>459</v>
      </c>
    </row>
    <row r="151" s="12" customFormat="1" ht="22.8" customHeight="1">
      <c r="A151" s="12"/>
      <c r="B151" s="166"/>
      <c r="C151" s="12"/>
      <c r="D151" s="167" t="s">
        <v>76</v>
      </c>
      <c r="E151" s="177" t="s">
        <v>2402</v>
      </c>
      <c r="F151" s="177" t="s">
        <v>2403</v>
      </c>
      <c r="G151" s="12"/>
      <c r="H151" s="12"/>
      <c r="I151" s="169"/>
      <c r="J151" s="178">
        <f>BK151</f>
        <v>0</v>
      </c>
      <c r="K151" s="12"/>
      <c r="L151" s="166"/>
      <c r="M151" s="171"/>
      <c r="N151" s="172"/>
      <c r="O151" s="172"/>
      <c r="P151" s="173">
        <f>SUM(P152:P155)</f>
        <v>0</v>
      </c>
      <c r="Q151" s="172"/>
      <c r="R151" s="173">
        <f>SUM(R152:R155)</f>
        <v>0</v>
      </c>
      <c r="S151" s="172"/>
      <c r="T151" s="174">
        <f>SUM(T152:T155)</f>
        <v>0</v>
      </c>
      <c r="U151" s="12"/>
      <c r="V151" s="12"/>
      <c r="W151" s="12"/>
      <c r="X151" s="12"/>
      <c r="Y151" s="12"/>
      <c r="Z151" s="12"/>
      <c r="AA151" s="12"/>
      <c r="AB151" s="12"/>
      <c r="AC151" s="12"/>
      <c r="AD151" s="12"/>
      <c r="AE151" s="12"/>
      <c r="AR151" s="167" t="s">
        <v>85</v>
      </c>
      <c r="AT151" s="175" t="s">
        <v>76</v>
      </c>
      <c r="AU151" s="175" t="s">
        <v>85</v>
      </c>
      <c r="AY151" s="167" t="s">
        <v>177</v>
      </c>
      <c r="BK151" s="176">
        <f>SUM(BK152:BK155)</f>
        <v>0</v>
      </c>
    </row>
    <row r="152" s="2" customFormat="1" ht="16.5" customHeight="1">
      <c r="A152" s="38"/>
      <c r="B152" s="179"/>
      <c r="C152" s="180" t="s">
        <v>366</v>
      </c>
      <c r="D152" s="180" t="s">
        <v>180</v>
      </c>
      <c r="E152" s="181" t="s">
        <v>2404</v>
      </c>
      <c r="F152" s="182" t="s">
        <v>2405</v>
      </c>
      <c r="G152" s="183" t="s">
        <v>650</v>
      </c>
      <c r="H152" s="184">
        <v>6</v>
      </c>
      <c r="I152" s="185"/>
      <c r="J152" s="186">
        <f>ROUND(I152*H152,2)</f>
        <v>0</v>
      </c>
      <c r="K152" s="182" t="s">
        <v>1</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269</v>
      </c>
      <c r="AT152" s="191" t="s">
        <v>180</v>
      </c>
      <c r="AU152" s="191" t="s">
        <v>87</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269</v>
      </c>
      <c r="BM152" s="191" t="s">
        <v>474</v>
      </c>
    </row>
    <row r="153" s="2" customFormat="1" ht="16.5" customHeight="1">
      <c r="A153" s="38"/>
      <c r="B153" s="179"/>
      <c r="C153" s="180" t="s">
        <v>371</v>
      </c>
      <c r="D153" s="180" t="s">
        <v>180</v>
      </c>
      <c r="E153" s="181" t="s">
        <v>2406</v>
      </c>
      <c r="F153" s="182" t="s">
        <v>2407</v>
      </c>
      <c r="G153" s="183" t="s">
        <v>650</v>
      </c>
      <c r="H153" s="184">
        <v>12</v>
      </c>
      <c r="I153" s="185"/>
      <c r="J153" s="186">
        <f>ROUND(I153*H153,2)</f>
        <v>0</v>
      </c>
      <c r="K153" s="182" t="s">
        <v>1</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269</v>
      </c>
      <c r="AT153" s="191" t="s">
        <v>180</v>
      </c>
      <c r="AU153" s="191" t="s">
        <v>87</v>
      </c>
      <c r="AY153" s="19" t="s">
        <v>177</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269</v>
      </c>
      <c r="BM153" s="191" t="s">
        <v>485</v>
      </c>
    </row>
    <row r="154" s="2" customFormat="1" ht="16.5" customHeight="1">
      <c r="A154" s="38"/>
      <c r="B154" s="179"/>
      <c r="C154" s="180" t="s">
        <v>7</v>
      </c>
      <c r="D154" s="180" t="s">
        <v>180</v>
      </c>
      <c r="E154" s="181" t="s">
        <v>2408</v>
      </c>
      <c r="F154" s="182" t="s">
        <v>2409</v>
      </c>
      <c r="G154" s="183" t="s">
        <v>650</v>
      </c>
      <c r="H154" s="184">
        <v>6</v>
      </c>
      <c r="I154" s="185"/>
      <c r="J154" s="186">
        <f>ROUND(I154*H154,2)</f>
        <v>0</v>
      </c>
      <c r="K154" s="182" t="s">
        <v>1</v>
      </c>
      <c r="L154" s="39"/>
      <c r="M154" s="187" t="s">
        <v>1</v>
      </c>
      <c r="N154" s="188" t="s">
        <v>42</v>
      </c>
      <c r="O154" s="77"/>
      <c r="P154" s="189">
        <f>O154*H154</f>
        <v>0</v>
      </c>
      <c r="Q154" s="189">
        <v>0</v>
      </c>
      <c r="R154" s="189">
        <f>Q154*H154</f>
        <v>0</v>
      </c>
      <c r="S154" s="189">
        <v>0</v>
      </c>
      <c r="T154" s="190">
        <f>S154*H154</f>
        <v>0</v>
      </c>
      <c r="U154" s="38"/>
      <c r="V154" s="38"/>
      <c r="W154" s="38"/>
      <c r="X154" s="38"/>
      <c r="Y154" s="38"/>
      <c r="Z154" s="38"/>
      <c r="AA154" s="38"/>
      <c r="AB154" s="38"/>
      <c r="AC154" s="38"/>
      <c r="AD154" s="38"/>
      <c r="AE154" s="38"/>
      <c r="AR154" s="191" t="s">
        <v>269</v>
      </c>
      <c r="AT154" s="191" t="s">
        <v>180</v>
      </c>
      <c r="AU154" s="191" t="s">
        <v>87</v>
      </c>
      <c r="AY154" s="19" t="s">
        <v>177</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269</v>
      </c>
      <c r="BM154" s="191" t="s">
        <v>495</v>
      </c>
    </row>
    <row r="155" s="2" customFormat="1" ht="16.5" customHeight="1">
      <c r="A155" s="38"/>
      <c r="B155" s="179"/>
      <c r="C155" s="180" t="s">
        <v>380</v>
      </c>
      <c r="D155" s="180" t="s">
        <v>180</v>
      </c>
      <c r="E155" s="181" t="s">
        <v>2410</v>
      </c>
      <c r="F155" s="182" t="s">
        <v>2411</v>
      </c>
      <c r="G155" s="183" t="s">
        <v>650</v>
      </c>
      <c r="H155" s="184">
        <v>12</v>
      </c>
      <c r="I155" s="185"/>
      <c r="J155" s="186">
        <f>ROUND(I155*H155,2)</f>
        <v>0</v>
      </c>
      <c r="K155" s="182" t="s">
        <v>1</v>
      </c>
      <c r="L155" s="39"/>
      <c r="M155" s="187" t="s">
        <v>1</v>
      </c>
      <c r="N155" s="188" t="s">
        <v>42</v>
      </c>
      <c r="O155" s="77"/>
      <c r="P155" s="189">
        <f>O155*H155</f>
        <v>0</v>
      </c>
      <c r="Q155" s="189">
        <v>0</v>
      </c>
      <c r="R155" s="189">
        <f>Q155*H155</f>
        <v>0</v>
      </c>
      <c r="S155" s="189">
        <v>0</v>
      </c>
      <c r="T155" s="190">
        <f>S155*H155</f>
        <v>0</v>
      </c>
      <c r="U155" s="38"/>
      <c r="V155" s="38"/>
      <c r="W155" s="38"/>
      <c r="X155" s="38"/>
      <c r="Y155" s="38"/>
      <c r="Z155" s="38"/>
      <c r="AA155" s="38"/>
      <c r="AB155" s="38"/>
      <c r="AC155" s="38"/>
      <c r="AD155" s="38"/>
      <c r="AE155" s="38"/>
      <c r="AR155" s="191" t="s">
        <v>269</v>
      </c>
      <c r="AT155" s="191" t="s">
        <v>180</v>
      </c>
      <c r="AU155" s="191" t="s">
        <v>87</v>
      </c>
      <c r="AY155" s="19" t="s">
        <v>177</v>
      </c>
      <c r="BE155" s="192">
        <f>IF(N155="základní",J155,0)</f>
        <v>0</v>
      </c>
      <c r="BF155" s="192">
        <f>IF(N155="snížená",J155,0)</f>
        <v>0</v>
      </c>
      <c r="BG155" s="192">
        <f>IF(N155="zákl. přenesená",J155,0)</f>
        <v>0</v>
      </c>
      <c r="BH155" s="192">
        <f>IF(N155="sníž. přenesená",J155,0)</f>
        <v>0</v>
      </c>
      <c r="BI155" s="192">
        <f>IF(N155="nulová",J155,0)</f>
        <v>0</v>
      </c>
      <c r="BJ155" s="19" t="s">
        <v>85</v>
      </c>
      <c r="BK155" s="192">
        <f>ROUND(I155*H155,2)</f>
        <v>0</v>
      </c>
      <c r="BL155" s="19" t="s">
        <v>269</v>
      </c>
      <c r="BM155" s="191" t="s">
        <v>504</v>
      </c>
    </row>
    <row r="156" s="12" customFormat="1" ht="25.92" customHeight="1">
      <c r="A156" s="12"/>
      <c r="B156" s="166"/>
      <c r="C156" s="12"/>
      <c r="D156" s="167" t="s">
        <v>76</v>
      </c>
      <c r="E156" s="168" t="s">
        <v>2412</v>
      </c>
      <c r="F156" s="168" t="s">
        <v>2413</v>
      </c>
      <c r="G156" s="12"/>
      <c r="H156" s="12"/>
      <c r="I156" s="169"/>
      <c r="J156" s="170">
        <f>BK156</f>
        <v>0</v>
      </c>
      <c r="K156" s="12"/>
      <c r="L156" s="166"/>
      <c r="M156" s="171"/>
      <c r="N156" s="172"/>
      <c r="O156" s="172"/>
      <c r="P156" s="173">
        <f>SUM(P157:P158)</f>
        <v>0</v>
      </c>
      <c r="Q156" s="172"/>
      <c r="R156" s="173">
        <f>SUM(R157:R158)</f>
        <v>0</v>
      </c>
      <c r="S156" s="172"/>
      <c r="T156" s="174">
        <f>SUM(T157:T158)</f>
        <v>0</v>
      </c>
      <c r="U156" s="12"/>
      <c r="V156" s="12"/>
      <c r="W156" s="12"/>
      <c r="X156" s="12"/>
      <c r="Y156" s="12"/>
      <c r="Z156" s="12"/>
      <c r="AA156" s="12"/>
      <c r="AB156" s="12"/>
      <c r="AC156" s="12"/>
      <c r="AD156" s="12"/>
      <c r="AE156" s="12"/>
      <c r="AR156" s="167" t="s">
        <v>85</v>
      </c>
      <c r="AT156" s="175" t="s">
        <v>76</v>
      </c>
      <c r="AU156" s="175" t="s">
        <v>77</v>
      </c>
      <c r="AY156" s="167" t="s">
        <v>177</v>
      </c>
      <c r="BK156" s="176">
        <f>SUM(BK157:BK158)</f>
        <v>0</v>
      </c>
    </row>
    <row r="157" s="2" customFormat="1" ht="16.5" customHeight="1">
      <c r="A157" s="38"/>
      <c r="B157" s="179"/>
      <c r="C157" s="180" t="s">
        <v>385</v>
      </c>
      <c r="D157" s="180" t="s">
        <v>180</v>
      </c>
      <c r="E157" s="181" t="s">
        <v>2414</v>
      </c>
      <c r="F157" s="182" t="s">
        <v>2415</v>
      </c>
      <c r="G157" s="183" t="s">
        <v>650</v>
      </c>
      <c r="H157" s="184">
        <v>1</v>
      </c>
      <c r="I157" s="185"/>
      <c r="J157" s="186">
        <f>ROUND(I157*H157,2)</f>
        <v>0</v>
      </c>
      <c r="K157" s="182" t="s">
        <v>1</v>
      </c>
      <c r="L157" s="39"/>
      <c r="M157" s="187" t="s">
        <v>1</v>
      </c>
      <c r="N157" s="188" t="s">
        <v>42</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269</v>
      </c>
      <c r="AT157" s="191" t="s">
        <v>180</v>
      </c>
      <c r="AU157" s="191" t="s">
        <v>85</v>
      </c>
      <c r="AY157" s="19" t="s">
        <v>177</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269</v>
      </c>
      <c r="BM157" s="191" t="s">
        <v>514</v>
      </c>
    </row>
    <row r="158" s="2" customFormat="1" ht="16.5" customHeight="1">
      <c r="A158" s="38"/>
      <c r="B158" s="179"/>
      <c r="C158" s="180" t="s">
        <v>389</v>
      </c>
      <c r="D158" s="180" t="s">
        <v>180</v>
      </c>
      <c r="E158" s="181" t="s">
        <v>2416</v>
      </c>
      <c r="F158" s="182" t="s">
        <v>2417</v>
      </c>
      <c r="G158" s="183" t="s">
        <v>650</v>
      </c>
      <c r="H158" s="184">
        <v>1</v>
      </c>
      <c r="I158" s="185"/>
      <c r="J158" s="186">
        <f>ROUND(I158*H158,2)</f>
        <v>0</v>
      </c>
      <c r="K158" s="182" t="s">
        <v>1</v>
      </c>
      <c r="L158" s="39"/>
      <c r="M158" s="187" t="s">
        <v>1</v>
      </c>
      <c r="N158" s="188" t="s">
        <v>42</v>
      </c>
      <c r="O158" s="77"/>
      <c r="P158" s="189">
        <f>O158*H158</f>
        <v>0</v>
      </c>
      <c r="Q158" s="189">
        <v>0</v>
      </c>
      <c r="R158" s="189">
        <f>Q158*H158</f>
        <v>0</v>
      </c>
      <c r="S158" s="189">
        <v>0</v>
      </c>
      <c r="T158" s="190">
        <f>S158*H158</f>
        <v>0</v>
      </c>
      <c r="U158" s="38"/>
      <c r="V158" s="38"/>
      <c r="W158" s="38"/>
      <c r="X158" s="38"/>
      <c r="Y158" s="38"/>
      <c r="Z158" s="38"/>
      <c r="AA158" s="38"/>
      <c r="AB158" s="38"/>
      <c r="AC158" s="38"/>
      <c r="AD158" s="38"/>
      <c r="AE158" s="38"/>
      <c r="AR158" s="191" t="s">
        <v>269</v>
      </c>
      <c r="AT158" s="191" t="s">
        <v>180</v>
      </c>
      <c r="AU158" s="191" t="s">
        <v>85</v>
      </c>
      <c r="AY158" s="19" t="s">
        <v>177</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269</v>
      </c>
      <c r="BM158" s="191" t="s">
        <v>524</v>
      </c>
    </row>
    <row r="159" s="12" customFormat="1" ht="25.92" customHeight="1">
      <c r="A159" s="12"/>
      <c r="B159" s="166"/>
      <c r="C159" s="12"/>
      <c r="D159" s="167" t="s">
        <v>76</v>
      </c>
      <c r="E159" s="168" t="s">
        <v>2418</v>
      </c>
      <c r="F159" s="168" t="s">
        <v>2419</v>
      </c>
      <c r="G159" s="12"/>
      <c r="H159" s="12"/>
      <c r="I159" s="169"/>
      <c r="J159" s="170">
        <f>BK159</f>
        <v>0</v>
      </c>
      <c r="K159" s="12"/>
      <c r="L159" s="166"/>
      <c r="M159" s="171"/>
      <c r="N159" s="172"/>
      <c r="O159" s="172"/>
      <c r="P159" s="173">
        <f>SUM(P160:P162)</f>
        <v>0</v>
      </c>
      <c r="Q159" s="172"/>
      <c r="R159" s="173">
        <f>SUM(R160:R162)</f>
        <v>0</v>
      </c>
      <c r="S159" s="172"/>
      <c r="T159" s="174">
        <f>SUM(T160:T162)</f>
        <v>0</v>
      </c>
      <c r="U159" s="12"/>
      <c r="V159" s="12"/>
      <c r="W159" s="12"/>
      <c r="X159" s="12"/>
      <c r="Y159" s="12"/>
      <c r="Z159" s="12"/>
      <c r="AA159" s="12"/>
      <c r="AB159" s="12"/>
      <c r="AC159" s="12"/>
      <c r="AD159" s="12"/>
      <c r="AE159" s="12"/>
      <c r="AR159" s="167" t="s">
        <v>85</v>
      </c>
      <c r="AT159" s="175" t="s">
        <v>76</v>
      </c>
      <c r="AU159" s="175" t="s">
        <v>77</v>
      </c>
      <c r="AY159" s="167" t="s">
        <v>177</v>
      </c>
      <c r="BK159" s="176">
        <f>SUM(BK160:BK162)</f>
        <v>0</v>
      </c>
    </row>
    <row r="160" s="2" customFormat="1" ht="16.5" customHeight="1">
      <c r="A160" s="38"/>
      <c r="B160" s="179"/>
      <c r="C160" s="180" t="s">
        <v>217</v>
      </c>
      <c r="D160" s="180" t="s">
        <v>180</v>
      </c>
      <c r="E160" s="181" t="s">
        <v>2420</v>
      </c>
      <c r="F160" s="182" t="s">
        <v>2421</v>
      </c>
      <c r="G160" s="183" t="s">
        <v>650</v>
      </c>
      <c r="H160" s="184">
        <v>1</v>
      </c>
      <c r="I160" s="185"/>
      <c r="J160" s="186">
        <f>ROUND(I160*H160,2)</f>
        <v>0</v>
      </c>
      <c r="K160" s="182" t="s">
        <v>1</v>
      </c>
      <c r="L160" s="39"/>
      <c r="M160" s="187" t="s">
        <v>1</v>
      </c>
      <c r="N160" s="188" t="s">
        <v>42</v>
      </c>
      <c r="O160" s="77"/>
      <c r="P160" s="189">
        <f>O160*H160</f>
        <v>0</v>
      </c>
      <c r="Q160" s="189">
        <v>0</v>
      </c>
      <c r="R160" s="189">
        <f>Q160*H160</f>
        <v>0</v>
      </c>
      <c r="S160" s="189">
        <v>0</v>
      </c>
      <c r="T160" s="190">
        <f>S160*H160</f>
        <v>0</v>
      </c>
      <c r="U160" s="38"/>
      <c r="V160" s="38"/>
      <c r="W160" s="38"/>
      <c r="X160" s="38"/>
      <c r="Y160" s="38"/>
      <c r="Z160" s="38"/>
      <c r="AA160" s="38"/>
      <c r="AB160" s="38"/>
      <c r="AC160" s="38"/>
      <c r="AD160" s="38"/>
      <c r="AE160" s="38"/>
      <c r="AR160" s="191" t="s">
        <v>269</v>
      </c>
      <c r="AT160" s="191" t="s">
        <v>180</v>
      </c>
      <c r="AU160" s="191" t="s">
        <v>85</v>
      </c>
      <c r="AY160" s="19" t="s">
        <v>177</v>
      </c>
      <c r="BE160" s="192">
        <f>IF(N160="základní",J160,0)</f>
        <v>0</v>
      </c>
      <c r="BF160" s="192">
        <f>IF(N160="snížená",J160,0)</f>
        <v>0</v>
      </c>
      <c r="BG160" s="192">
        <f>IF(N160="zákl. přenesená",J160,0)</f>
        <v>0</v>
      </c>
      <c r="BH160" s="192">
        <f>IF(N160="sníž. přenesená",J160,0)</f>
        <v>0</v>
      </c>
      <c r="BI160" s="192">
        <f>IF(N160="nulová",J160,0)</f>
        <v>0</v>
      </c>
      <c r="BJ160" s="19" t="s">
        <v>85</v>
      </c>
      <c r="BK160" s="192">
        <f>ROUND(I160*H160,2)</f>
        <v>0</v>
      </c>
      <c r="BL160" s="19" t="s">
        <v>269</v>
      </c>
      <c r="BM160" s="191" t="s">
        <v>542</v>
      </c>
    </row>
    <row r="161" s="2" customFormat="1" ht="21.75" customHeight="1">
      <c r="A161" s="38"/>
      <c r="B161" s="179"/>
      <c r="C161" s="180" t="s">
        <v>406</v>
      </c>
      <c r="D161" s="180" t="s">
        <v>180</v>
      </c>
      <c r="E161" s="181" t="s">
        <v>2422</v>
      </c>
      <c r="F161" s="182" t="s">
        <v>2423</v>
      </c>
      <c r="G161" s="183" t="s">
        <v>650</v>
      </c>
      <c r="H161" s="184">
        <v>1</v>
      </c>
      <c r="I161" s="185"/>
      <c r="J161" s="186">
        <f>ROUND(I161*H161,2)</f>
        <v>0</v>
      </c>
      <c r="K161" s="182" t="s">
        <v>1</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269</v>
      </c>
      <c r="AT161" s="191" t="s">
        <v>180</v>
      </c>
      <c r="AU161" s="191" t="s">
        <v>85</v>
      </c>
      <c r="AY161" s="19" t="s">
        <v>177</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269</v>
      </c>
      <c r="BM161" s="191" t="s">
        <v>214</v>
      </c>
    </row>
    <row r="162" s="2" customFormat="1" ht="16.5" customHeight="1">
      <c r="A162" s="38"/>
      <c r="B162" s="179"/>
      <c r="C162" s="180" t="s">
        <v>411</v>
      </c>
      <c r="D162" s="180" t="s">
        <v>180</v>
      </c>
      <c r="E162" s="181" t="s">
        <v>2424</v>
      </c>
      <c r="F162" s="182" t="s">
        <v>2425</v>
      </c>
      <c r="G162" s="183" t="s">
        <v>183</v>
      </c>
      <c r="H162" s="184">
        <v>1</v>
      </c>
      <c r="I162" s="185"/>
      <c r="J162" s="186">
        <f>ROUND(I162*H162,2)</f>
        <v>0</v>
      </c>
      <c r="K162" s="182" t="s">
        <v>1</v>
      </c>
      <c r="L162" s="39"/>
      <c r="M162" s="187" t="s">
        <v>1</v>
      </c>
      <c r="N162" s="188" t="s">
        <v>42</v>
      </c>
      <c r="O162" s="77"/>
      <c r="P162" s="189">
        <f>O162*H162</f>
        <v>0</v>
      </c>
      <c r="Q162" s="189">
        <v>0</v>
      </c>
      <c r="R162" s="189">
        <f>Q162*H162</f>
        <v>0</v>
      </c>
      <c r="S162" s="189">
        <v>0</v>
      </c>
      <c r="T162" s="190">
        <f>S162*H162</f>
        <v>0</v>
      </c>
      <c r="U162" s="38"/>
      <c r="V162" s="38"/>
      <c r="W162" s="38"/>
      <c r="X162" s="38"/>
      <c r="Y162" s="38"/>
      <c r="Z162" s="38"/>
      <c r="AA162" s="38"/>
      <c r="AB162" s="38"/>
      <c r="AC162" s="38"/>
      <c r="AD162" s="38"/>
      <c r="AE162" s="38"/>
      <c r="AR162" s="191" t="s">
        <v>269</v>
      </c>
      <c r="AT162" s="191" t="s">
        <v>180</v>
      </c>
      <c r="AU162" s="191" t="s">
        <v>85</v>
      </c>
      <c r="AY162" s="19" t="s">
        <v>177</v>
      </c>
      <c r="BE162" s="192">
        <f>IF(N162="základní",J162,0)</f>
        <v>0</v>
      </c>
      <c r="BF162" s="192">
        <f>IF(N162="snížená",J162,0)</f>
        <v>0</v>
      </c>
      <c r="BG162" s="192">
        <f>IF(N162="zákl. přenesená",J162,0)</f>
        <v>0</v>
      </c>
      <c r="BH162" s="192">
        <f>IF(N162="sníž. přenesená",J162,0)</f>
        <v>0</v>
      </c>
      <c r="BI162" s="192">
        <f>IF(N162="nulová",J162,0)</f>
        <v>0</v>
      </c>
      <c r="BJ162" s="19" t="s">
        <v>85</v>
      </c>
      <c r="BK162" s="192">
        <f>ROUND(I162*H162,2)</f>
        <v>0</v>
      </c>
      <c r="BL162" s="19" t="s">
        <v>269</v>
      </c>
      <c r="BM162" s="191" t="s">
        <v>587</v>
      </c>
    </row>
    <row r="163" s="12" customFormat="1" ht="25.92" customHeight="1">
      <c r="A163" s="12"/>
      <c r="B163" s="166"/>
      <c r="C163" s="12"/>
      <c r="D163" s="167" t="s">
        <v>76</v>
      </c>
      <c r="E163" s="168" t="s">
        <v>2426</v>
      </c>
      <c r="F163" s="168" t="s">
        <v>2427</v>
      </c>
      <c r="G163" s="12"/>
      <c r="H163" s="12"/>
      <c r="I163" s="169"/>
      <c r="J163" s="170">
        <f>BK163</f>
        <v>0</v>
      </c>
      <c r="K163" s="12"/>
      <c r="L163" s="166"/>
      <c r="M163" s="171"/>
      <c r="N163" s="172"/>
      <c r="O163" s="172"/>
      <c r="P163" s="173">
        <f>SUM(P164:P170)</f>
        <v>0</v>
      </c>
      <c r="Q163" s="172"/>
      <c r="R163" s="173">
        <f>SUM(R164:R170)</f>
        <v>0</v>
      </c>
      <c r="S163" s="172"/>
      <c r="T163" s="174">
        <f>SUM(T164:T170)</f>
        <v>0</v>
      </c>
      <c r="U163" s="12"/>
      <c r="V163" s="12"/>
      <c r="W163" s="12"/>
      <c r="X163" s="12"/>
      <c r="Y163" s="12"/>
      <c r="Z163" s="12"/>
      <c r="AA163" s="12"/>
      <c r="AB163" s="12"/>
      <c r="AC163" s="12"/>
      <c r="AD163" s="12"/>
      <c r="AE163" s="12"/>
      <c r="AR163" s="167" t="s">
        <v>85</v>
      </c>
      <c r="AT163" s="175" t="s">
        <v>76</v>
      </c>
      <c r="AU163" s="175" t="s">
        <v>77</v>
      </c>
      <c r="AY163" s="167" t="s">
        <v>177</v>
      </c>
      <c r="BK163" s="176">
        <f>SUM(BK164:BK170)</f>
        <v>0</v>
      </c>
    </row>
    <row r="164" s="2" customFormat="1" ht="16.5" customHeight="1">
      <c r="A164" s="38"/>
      <c r="B164" s="179"/>
      <c r="C164" s="180" t="s">
        <v>415</v>
      </c>
      <c r="D164" s="180" t="s">
        <v>180</v>
      </c>
      <c r="E164" s="181" t="s">
        <v>2428</v>
      </c>
      <c r="F164" s="182" t="s">
        <v>2429</v>
      </c>
      <c r="G164" s="183" t="s">
        <v>1425</v>
      </c>
      <c r="H164" s="184">
        <v>1</v>
      </c>
      <c r="I164" s="185"/>
      <c r="J164" s="186">
        <f>ROUND(I164*H164,2)</f>
        <v>0</v>
      </c>
      <c r="K164" s="182" t="s">
        <v>1</v>
      </c>
      <c r="L164" s="39"/>
      <c r="M164" s="187" t="s">
        <v>1</v>
      </c>
      <c r="N164" s="188" t="s">
        <v>42</v>
      </c>
      <c r="O164" s="77"/>
      <c r="P164" s="189">
        <f>O164*H164</f>
        <v>0</v>
      </c>
      <c r="Q164" s="189">
        <v>0</v>
      </c>
      <c r="R164" s="189">
        <f>Q164*H164</f>
        <v>0</v>
      </c>
      <c r="S164" s="189">
        <v>0</v>
      </c>
      <c r="T164" s="190">
        <f>S164*H164</f>
        <v>0</v>
      </c>
      <c r="U164" s="38"/>
      <c r="V164" s="38"/>
      <c r="W164" s="38"/>
      <c r="X164" s="38"/>
      <c r="Y164" s="38"/>
      <c r="Z164" s="38"/>
      <c r="AA164" s="38"/>
      <c r="AB164" s="38"/>
      <c r="AC164" s="38"/>
      <c r="AD164" s="38"/>
      <c r="AE164" s="38"/>
      <c r="AR164" s="191" t="s">
        <v>269</v>
      </c>
      <c r="AT164" s="191" t="s">
        <v>180</v>
      </c>
      <c r="AU164" s="191" t="s">
        <v>85</v>
      </c>
      <c r="AY164" s="19" t="s">
        <v>177</v>
      </c>
      <c r="BE164" s="192">
        <f>IF(N164="základní",J164,0)</f>
        <v>0</v>
      </c>
      <c r="BF164" s="192">
        <f>IF(N164="snížená",J164,0)</f>
        <v>0</v>
      </c>
      <c r="BG164" s="192">
        <f>IF(N164="zákl. přenesená",J164,0)</f>
        <v>0</v>
      </c>
      <c r="BH164" s="192">
        <f>IF(N164="sníž. přenesená",J164,0)</f>
        <v>0</v>
      </c>
      <c r="BI164" s="192">
        <f>IF(N164="nulová",J164,0)</f>
        <v>0</v>
      </c>
      <c r="BJ164" s="19" t="s">
        <v>85</v>
      </c>
      <c r="BK164" s="192">
        <f>ROUND(I164*H164,2)</f>
        <v>0</v>
      </c>
      <c r="BL164" s="19" t="s">
        <v>269</v>
      </c>
      <c r="BM164" s="191" t="s">
        <v>610</v>
      </c>
    </row>
    <row r="165" s="2" customFormat="1" ht="16.5" customHeight="1">
      <c r="A165" s="38"/>
      <c r="B165" s="179"/>
      <c r="C165" s="180" t="s">
        <v>421</v>
      </c>
      <c r="D165" s="180" t="s">
        <v>180</v>
      </c>
      <c r="E165" s="181" t="s">
        <v>2430</v>
      </c>
      <c r="F165" s="182" t="s">
        <v>2431</v>
      </c>
      <c r="G165" s="183" t="s">
        <v>1425</v>
      </c>
      <c r="H165" s="184">
        <v>1</v>
      </c>
      <c r="I165" s="185"/>
      <c r="J165" s="186">
        <f>ROUND(I165*H165,2)</f>
        <v>0</v>
      </c>
      <c r="K165" s="182" t="s">
        <v>1</v>
      </c>
      <c r="L165" s="39"/>
      <c r="M165" s="187" t="s">
        <v>1</v>
      </c>
      <c r="N165" s="188" t="s">
        <v>42</v>
      </c>
      <c r="O165" s="77"/>
      <c r="P165" s="189">
        <f>O165*H165</f>
        <v>0</v>
      </c>
      <c r="Q165" s="189">
        <v>0</v>
      </c>
      <c r="R165" s="189">
        <f>Q165*H165</f>
        <v>0</v>
      </c>
      <c r="S165" s="189">
        <v>0</v>
      </c>
      <c r="T165" s="190">
        <f>S165*H165</f>
        <v>0</v>
      </c>
      <c r="U165" s="38"/>
      <c r="V165" s="38"/>
      <c r="W165" s="38"/>
      <c r="X165" s="38"/>
      <c r="Y165" s="38"/>
      <c r="Z165" s="38"/>
      <c r="AA165" s="38"/>
      <c r="AB165" s="38"/>
      <c r="AC165" s="38"/>
      <c r="AD165" s="38"/>
      <c r="AE165" s="38"/>
      <c r="AR165" s="191" t="s">
        <v>269</v>
      </c>
      <c r="AT165" s="191" t="s">
        <v>180</v>
      </c>
      <c r="AU165" s="191" t="s">
        <v>85</v>
      </c>
      <c r="AY165" s="19" t="s">
        <v>177</v>
      </c>
      <c r="BE165" s="192">
        <f>IF(N165="základní",J165,0)</f>
        <v>0</v>
      </c>
      <c r="BF165" s="192">
        <f>IF(N165="snížená",J165,0)</f>
        <v>0</v>
      </c>
      <c r="BG165" s="192">
        <f>IF(N165="zákl. přenesená",J165,0)</f>
        <v>0</v>
      </c>
      <c r="BH165" s="192">
        <f>IF(N165="sníž. přenesená",J165,0)</f>
        <v>0</v>
      </c>
      <c r="BI165" s="192">
        <f>IF(N165="nulová",J165,0)</f>
        <v>0</v>
      </c>
      <c r="BJ165" s="19" t="s">
        <v>85</v>
      </c>
      <c r="BK165" s="192">
        <f>ROUND(I165*H165,2)</f>
        <v>0</v>
      </c>
      <c r="BL165" s="19" t="s">
        <v>269</v>
      </c>
      <c r="BM165" s="191" t="s">
        <v>618</v>
      </c>
    </row>
    <row r="166" s="2" customFormat="1" ht="24.15" customHeight="1">
      <c r="A166" s="38"/>
      <c r="B166" s="179"/>
      <c r="C166" s="180" t="s">
        <v>431</v>
      </c>
      <c r="D166" s="180" t="s">
        <v>180</v>
      </c>
      <c r="E166" s="181" t="s">
        <v>2432</v>
      </c>
      <c r="F166" s="182" t="s">
        <v>2433</v>
      </c>
      <c r="G166" s="183" t="s">
        <v>1425</v>
      </c>
      <c r="H166" s="184">
        <v>1</v>
      </c>
      <c r="I166" s="185"/>
      <c r="J166" s="186">
        <f>ROUND(I166*H166,2)</f>
        <v>0</v>
      </c>
      <c r="K166" s="182" t="s">
        <v>1</v>
      </c>
      <c r="L166" s="39"/>
      <c r="M166" s="187" t="s">
        <v>1</v>
      </c>
      <c r="N166" s="188" t="s">
        <v>42</v>
      </c>
      <c r="O166" s="77"/>
      <c r="P166" s="189">
        <f>O166*H166</f>
        <v>0</v>
      </c>
      <c r="Q166" s="189">
        <v>0</v>
      </c>
      <c r="R166" s="189">
        <f>Q166*H166</f>
        <v>0</v>
      </c>
      <c r="S166" s="189">
        <v>0</v>
      </c>
      <c r="T166" s="190">
        <f>S166*H166</f>
        <v>0</v>
      </c>
      <c r="U166" s="38"/>
      <c r="V166" s="38"/>
      <c r="W166" s="38"/>
      <c r="X166" s="38"/>
      <c r="Y166" s="38"/>
      <c r="Z166" s="38"/>
      <c r="AA166" s="38"/>
      <c r="AB166" s="38"/>
      <c r="AC166" s="38"/>
      <c r="AD166" s="38"/>
      <c r="AE166" s="38"/>
      <c r="AR166" s="191" t="s">
        <v>269</v>
      </c>
      <c r="AT166" s="191" t="s">
        <v>180</v>
      </c>
      <c r="AU166" s="191" t="s">
        <v>85</v>
      </c>
      <c r="AY166" s="19" t="s">
        <v>177</v>
      </c>
      <c r="BE166" s="192">
        <f>IF(N166="základní",J166,0)</f>
        <v>0</v>
      </c>
      <c r="BF166" s="192">
        <f>IF(N166="snížená",J166,0)</f>
        <v>0</v>
      </c>
      <c r="BG166" s="192">
        <f>IF(N166="zákl. přenesená",J166,0)</f>
        <v>0</v>
      </c>
      <c r="BH166" s="192">
        <f>IF(N166="sníž. přenesená",J166,0)</f>
        <v>0</v>
      </c>
      <c r="BI166" s="192">
        <f>IF(N166="nulová",J166,0)</f>
        <v>0</v>
      </c>
      <c r="BJ166" s="19" t="s">
        <v>85</v>
      </c>
      <c r="BK166" s="192">
        <f>ROUND(I166*H166,2)</f>
        <v>0</v>
      </c>
      <c r="BL166" s="19" t="s">
        <v>269</v>
      </c>
      <c r="BM166" s="191" t="s">
        <v>631</v>
      </c>
    </row>
    <row r="167" s="2" customFormat="1" ht="16.5" customHeight="1">
      <c r="A167" s="38"/>
      <c r="B167" s="179"/>
      <c r="C167" s="180" t="s">
        <v>436</v>
      </c>
      <c r="D167" s="180" t="s">
        <v>180</v>
      </c>
      <c r="E167" s="181" t="s">
        <v>2434</v>
      </c>
      <c r="F167" s="182" t="s">
        <v>2435</v>
      </c>
      <c r="G167" s="183" t="s">
        <v>1425</v>
      </c>
      <c r="H167" s="184">
        <v>1</v>
      </c>
      <c r="I167" s="185"/>
      <c r="J167" s="186">
        <f>ROUND(I167*H167,2)</f>
        <v>0</v>
      </c>
      <c r="K167" s="182" t="s">
        <v>1</v>
      </c>
      <c r="L167" s="39"/>
      <c r="M167" s="187" t="s">
        <v>1</v>
      </c>
      <c r="N167" s="188" t="s">
        <v>42</v>
      </c>
      <c r="O167" s="77"/>
      <c r="P167" s="189">
        <f>O167*H167</f>
        <v>0</v>
      </c>
      <c r="Q167" s="189">
        <v>0</v>
      </c>
      <c r="R167" s="189">
        <f>Q167*H167</f>
        <v>0</v>
      </c>
      <c r="S167" s="189">
        <v>0</v>
      </c>
      <c r="T167" s="190">
        <f>S167*H167</f>
        <v>0</v>
      </c>
      <c r="U167" s="38"/>
      <c r="V167" s="38"/>
      <c r="W167" s="38"/>
      <c r="X167" s="38"/>
      <c r="Y167" s="38"/>
      <c r="Z167" s="38"/>
      <c r="AA167" s="38"/>
      <c r="AB167" s="38"/>
      <c r="AC167" s="38"/>
      <c r="AD167" s="38"/>
      <c r="AE167" s="38"/>
      <c r="AR167" s="191" t="s">
        <v>269</v>
      </c>
      <c r="AT167" s="191" t="s">
        <v>180</v>
      </c>
      <c r="AU167" s="191" t="s">
        <v>85</v>
      </c>
      <c r="AY167" s="19" t="s">
        <v>177</v>
      </c>
      <c r="BE167" s="192">
        <f>IF(N167="základní",J167,0)</f>
        <v>0</v>
      </c>
      <c r="BF167" s="192">
        <f>IF(N167="snížená",J167,0)</f>
        <v>0</v>
      </c>
      <c r="BG167" s="192">
        <f>IF(N167="zákl. přenesená",J167,0)</f>
        <v>0</v>
      </c>
      <c r="BH167" s="192">
        <f>IF(N167="sníž. přenesená",J167,0)</f>
        <v>0</v>
      </c>
      <c r="BI167" s="192">
        <f>IF(N167="nulová",J167,0)</f>
        <v>0</v>
      </c>
      <c r="BJ167" s="19" t="s">
        <v>85</v>
      </c>
      <c r="BK167" s="192">
        <f>ROUND(I167*H167,2)</f>
        <v>0</v>
      </c>
      <c r="BL167" s="19" t="s">
        <v>269</v>
      </c>
      <c r="BM167" s="191" t="s">
        <v>642</v>
      </c>
    </row>
    <row r="168" s="2" customFormat="1" ht="16.5" customHeight="1">
      <c r="A168" s="38"/>
      <c r="B168" s="179"/>
      <c r="C168" s="180" t="s">
        <v>440</v>
      </c>
      <c r="D168" s="180" t="s">
        <v>180</v>
      </c>
      <c r="E168" s="181" t="s">
        <v>2436</v>
      </c>
      <c r="F168" s="182" t="s">
        <v>2437</v>
      </c>
      <c r="G168" s="183" t="s">
        <v>1425</v>
      </c>
      <c r="H168" s="184">
        <v>1</v>
      </c>
      <c r="I168" s="185"/>
      <c r="J168" s="186">
        <f>ROUND(I168*H168,2)</f>
        <v>0</v>
      </c>
      <c r="K168" s="182" t="s">
        <v>1</v>
      </c>
      <c r="L168" s="39"/>
      <c r="M168" s="187" t="s">
        <v>1</v>
      </c>
      <c r="N168" s="188" t="s">
        <v>42</v>
      </c>
      <c r="O168" s="77"/>
      <c r="P168" s="189">
        <f>O168*H168</f>
        <v>0</v>
      </c>
      <c r="Q168" s="189">
        <v>0</v>
      </c>
      <c r="R168" s="189">
        <f>Q168*H168</f>
        <v>0</v>
      </c>
      <c r="S168" s="189">
        <v>0</v>
      </c>
      <c r="T168" s="190">
        <f>S168*H168</f>
        <v>0</v>
      </c>
      <c r="U168" s="38"/>
      <c r="V168" s="38"/>
      <c r="W168" s="38"/>
      <c r="X168" s="38"/>
      <c r="Y168" s="38"/>
      <c r="Z168" s="38"/>
      <c r="AA168" s="38"/>
      <c r="AB168" s="38"/>
      <c r="AC168" s="38"/>
      <c r="AD168" s="38"/>
      <c r="AE168" s="38"/>
      <c r="AR168" s="191" t="s">
        <v>269</v>
      </c>
      <c r="AT168" s="191" t="s">
        <v>180</v>
      </c>
      <c r="AU168" s="191" t="s">
        <v>85</v>
      </c>
      <c r="AY168" s="19" t="s">
        <v>177</v>
      </c>
      <c r="BE168" s="192">
        <f>IF(N168="základní",J168,0)</f>
        <v>0</v>
      </c>
      <c r="BF168" s="192">
        <f>IF(N168="snížená",J168,0)</f>
        <v>0</v>
      </c>
      <c r="BG168" s="192">
        <f>IF(N168="zákl. přenesená",J168,0)</f>
        <v>0</v>
      </c>
      <c r="BH168" s="192">
        <f>IF(N168="sníž. přenesená",J168,0)</f>
        <v>0</v>
      </c>
      <c r="BI168" s="192">
        <f>IF(N168="nulová",J168,0)</f>
        <v>0</v>
      </c>
      <c r="BJ168" s="19" t="s">
        <v>85</v>
      </c>
      <c r="BK168" s="192">
        <f>ROUND(I168*H168,2)</f>
        <v>0</v>
      </c>
      <c r="BL168" s="19" t="s">
        <v>269</v>
      </c>
      <c r="BM168" s="191" t="s">
        <v>653</v>
      </c>
    </row>
    <row r="169" s="2" customFormat="1" ht="16.5" customHeight="1">
      <c r="A169" s="38"/>
      <c r="B169" s="179"/>
      <c r="C169" s="180" t="s">
        <v>445</v>
      </c>
      <c r="D169" s="180" t="s">
        <v>180</v>
      </c>
      <c r="E169" s="181" t="s">
        <v>2438</v>
      </c>
      <c r="F169" s="182" t="s">
        <v>2439</v>
      </c>
      <c r="G169" s="183" t="s">
        <v>1425</v>
      </c>
      <c r="H169" s="184">
        <v>1</v>
      </c>
      <c r="I169" s="185"/>
      <c r="J169" s="186">
        <f>ROUND(I169*H169,2)</f>
        <v>0</v>
      </c>
      <c r="K169" s="182" t="s">
        <v>1</v>
      </c>
      <c r="L169" s="39"/>
      <c r="M169" s="187" t="s">
        <v>1</v>
      </c>
      <c r="N169" s="188" t="s">
        <v>42</v>
      </c>
      <c r="O169" s="77"/>
      <c r="P169" s="189">
        <f>O169*H169</f>
        <v>0</v>
      </c>
      <c r="Q169" s="189">
        <v>0</v>
      </c>
      <c r="R169" s="189">
        <f>Q169*H169</f>
        <v>0</v>
      </c>
      <c r="S169" s="189">
        <v>0</v>
      </c>
      <c r="T169" s="190">
        <f>S169*H169</f>
        <v>0</v>
      </c>
      <c r="U169" s="38"/>
      <c r="V169" s="38"/>
      <c r="W169" s="38"/>
      <c r="X169" s="38"/>
      <c r="Y169" s="38"/>
      <c r="Z169" s="38"/>
      <c r="AA169" s="38"/>
      <c r="AB169" s="38"/>
      <c r="AC169" s="38"/>
      <c r="AD169" s="38"/>
      <c r="AE169" s="38"/>
      <c r="AR169" s="191" t="s">
        <v>269</v>
      </c>
      <c r="AT169" s="191" t="s">
        <v>180</v>
      </c>
      <c r="AU169" s="191" t="s">
        <v>85</v>
      </c>
      <c r="AY169" s="19" t="s">
        <v>177</v>
      </c>
      <c r="BE169" s="192">
        <f>IF(N169="základní",J169,0)</f>
        <v>0</v>
      </c>
      <c r="BF169" s="192">
        <f>IF(N169="snížená",J169,0)</f>
        <v>0</v>
      </c>
      <c r="BG169" s="192">
        <f>IF(N169="zákl. přenesená",J169,0)</f>
        <v>0</v>
      </c>
      <c r="BH169" s="192">
        <f>IF(N169="sníž. přenesená",J169,0)</f>
        <v>0</v>
      </c>
      <c r="BI169" s="192">
        <f>IF(N169="nulová",J169,0)</f>
        <v>0</v>
      </c>
      <c r="BJ169" s="19" t="s">
        <v>85</v>
      </c>
      <c r="BK169" s="192">
        <f>ROUND(I169*H169,2)</f>
        <v>0</v>
      </c>
      <c r="BL169" s="19" t="s">
        <v>269</v>
      </c>
      <c r="BM169" s="191" t="s">
        <v>664</v>
      </c>
    </row>
    <row r="170" s="2" customFormat="1" ht="16.5" customHeight="1">
      <c r="A170" s="38"/>
      <c r="B170" s="179"/>
      <c r="C170" s="180" t="s">
        <v>449</v>
      </c>
      <c r="D170" s="180" t="s">
        <v>180</v>
      </c>
      <c r="E170" s="181" t="s">
        <v>2440</v>
      </c>
      <c r="F170" s="182" t="s">
        <v>2441</v>
      </c>
      <c r="G170" s="183" t="s">
        <v>1425</v>
      </c>
      <c r="H170" s="184">
        <v>1</v>
      </c>
      <c r="I170" s="185"/>
      <c r="J170" s="186">
        <f>ROUND(I170*H170,2)</f>
        <v>0</v>
      </c>
      <c r="K170" s="182" t="s">
        <v>1</v>
      </c>
      <c r="L170" s="39"/>
      <c r="M170" s="248" t="s">
        <v>1</v>
      </c>
      <c r="N170" s="249" t="s">
        <v>42</v>
      </c>
      <c r="O170" s="200"/>
      <c r="P170" s="250">
        <f>O170*H170</f>
        <v>0</v>
      </c>
      <c r="Q170" s="250">
        <v>0</v>
      </c>
      <c r="R170" s="250">
        <f>Q170*H170</f>
        <v>0</v>
      </c>
      <c r="S170" s="250">
        <v>0</v>
      </c>
      <c r="T170" s="251">
        <f>S170*H170</f>
        <v>0</v>
      </c>
      <c r="U170" s="38"/>
      <c r="V170" s="38"/>
      <c r="W170" s="38"/>
      <c r="X170" s="38"/>
      <c r="Y170" s="38"/>
      <c r="Z170" s="38"/>
      <c r="AA170" s="38"/>
      <c r="AB170" s="38"/>
      <c r="AC170" s="38"/>
      <c r="AD170" s="38"/>
      <c r="AE170" s="38"/>
      <c r="AR170" s="191" t="s">
        <v>269</v>
      </c>
      <c r="AT170" s="191" t="s">
        <v>180</v>
      </c>
      <c r="AU170" s="191" t="s">
        <v>85</v>
      </c>
      <c r="AY170" s="19" t="s">
        <v>177</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269</v>
      </c>
      <c r="BM170" s="191" t="s">
        <v>674</v>
      </c>
    </row>
    <row r="171" s="2" customFormat="1" ht="6.96" customHeight="1">
      <c r="A171" s="38"/>
      <c r="B171" s="60"/>
      <c r="C171" s="61"/>
      <c r="D171" s="61"/>
      <c r="E171" s="61"/>
      <c r="F171" s="61"/>
      <c r="G171" s="61"/>
      <c r="H171" s="61"/>
      <c r="I171" s="61"/>
      <c r="J171" s="61"/>
      <c r="K171" s="61"/>
      <c r="L171" s="39"/>
      <c r="M171" s="38"/>
      <c r="O171" s="38"/>
      <c r="P171" s="38"/>
      <c r="Q171" s="38"/>
      <c r="R171" s="38"/>
      <c r="S171" s="38"/>
      <c r="T171" s="38"/>
      <c r="U171" s="38"/>
      <c r="V171" s="38"/>
      <c r="W171" s="38"/>
      <c r="X171" s="38"/>
      <c r="Y171" s="38"/>
      <c r="Z171" s="38"/>
      <c r="AA171" s="38"/>
      <c r="AB171" s="38"/>
      <c r="AC171" s="38"/>
      <c r="AD171" s="38"/>
      <c r="AE171" s="38"/>
    </row>
  </sheetData>
  <autoFilter ref="C125:K170"/>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128</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2442</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1294</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tr">
        <f>IF('Rekapitulace stavby'!AN10="","",'Rekapitulace stavby'!AN10)</f>
        <v/>
      </c>
      <c r="K14" s="38"/>
      <c r="L14" s="55"/>
      <c r="S14" s="38"/>
      <c r="T14" s="38"/>
      <c r="U14" s="38"/>
      <c r="V14" s="38"/>
      <c r="W14" s="38"/>
      <c r="X14" s="38"/>
      <c r="Y14" s="38"/>
      <c r="Z14" s="38"/>
      <c r="AA14" s="38"/>
      <c r="AB14" s="38"/>
      <c r="AC14" s="38"/>
      <c r="AD14" s="38"/>
      <c r="AE14" s="38"/>
    </row>
    <row r="15" s="2" customFormat="1" ht="18" customHeight="1">
      <c r="A15" s="38"/>
      <c r="B15" s="39"/>
      <c r="C15" s="38"/>
      <c r="D15" s="38"/>
      <c r="E15" s="27" t="str">
        <f>IF('Rekapitulace stavby'!E11="","",'Rekapitulace stavby'!E11)</f>
        <v>TJ Lázně Bělohrad z.s.</v>
      </c>
      <c r="F15" s="38"/>
      <c r="G15" s="38"/>
      <c r="H15" s="38"/>
      <c r="I15" s="32" t="s">
        <v>27</v>
      </c>
      <c r="J15" s="27" t="str">
        <f>IF('Rekapitulace stavby'!AN11="","",'Rekapitulace stavby'!AN11)</f>
        <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tr">
        <f>IF('Rekapitulace stavby'!AN16="","",'Rekapitulace stavby'!AN16)</f>
        <v/>
      </c>
      <c r="K20" s="38"/>
      <c r="L20" s="55"/>
      <c r="S20" s="38"/>
      <c r="T20" s="38"/>
      <c r="U20" s="38"/>
      <c r="V20" s="38"/>
      <c r="W20" s="38"/>
      <c r="X20" s="38"/>
      <c r="Y20" s="38"/>
      <c r="Z20" s="38"/>
      <c r="AA20" s="38"/>
      <c r="AB20" s="38"/>
      <c r="AC20" s="38"/>
      <c r="AD20" s="38"/>
      <c r="AE20" s="38"/>
    </row>
    <row r="21" s="2" customFormat="1" ht="18" customHeight="1">
      <c r="A21" s="38"/>
      <c r="B21" s="39"/>
      <c r="C21" s="38"/>
      <c r="D21" s="38"/>
      <c r="E21" s="27" t="str">
        <f>IF('Rekapitulace stavby'!E17="","",'Rekapitulace stavby'!E17)</f>
        <v>ATELIER TSUNAMI s.r.o. Náchod</v>
      </c>
      <c r="F21" s="38"/>
      <c r="G21" s="38"/>
      <c r="H21" s="38"/>
      <c r="I21" s="32" t="s">
        <v>27</v>
      </c>
      <c r="J21" s="27" t="str">
        <f>IF('Rekapitulace stavby'!AN17="","",'Rekapitulace stavby'!AN17)</f>
        <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Ing. Lenka Kasperová</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ROUND(J121,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ROUND((SUM(BE121:BE154)),  2)</f>
        <v>0</v>
      </c>
      <c r="G33" s="38"/>
      <c r="H33" s="38"/>
      <c r="I33" s="136">
        <v>0.20999999999999999</v>
      </c>
      <c r="J33" s="135">
        <f>ROUND(((SUM(BE121:BE154))*I33),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ROUND((SUM(BF121:BF154)),  2)</f>
        <v>0</v>
      </c>
      <c r="G34" s="38"/>
      <c r="H34" s="38"/>
      <c r="I34" s="136">
        <v>0.14999999999999999</v>
      </c>
      <c r="J34" s="135">
        <f>ROUND(((SUM(BF121:BF154))*I34),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ROUND((SUM(BG121:BG154)),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ROUND((SUM(BH121:BH154)),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ROUND((SUM(BI121:BI154)),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07 - Automatická závlaha volejbalových kurtů</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 xml:space="preserve"> </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J121</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2443</v>
      </c>
      <c r="E97" s="150"/>
      <c r="F97" s="150"/>
      <c r="G97" s="150"/>
      <c r="H97" s="150"/>
      <c r="I97" s="150"/>
      <c r="J97" s="151">
        <f>J122</f>
        <v>0</v>
      </c>
      <c r="K97" s="9"/>
      <c r="L97" s="148"/>
      <c r="S97" s="9"/>
      <c r="T97" s="9"/>
      <c r="U97" s="9"/>
      <c r="V97" s="9"/>
      <c r="W97" s="9"/>
      <c r="X97" s="9"/>
      <c r="Y97" s="9"/>
      <c r="Z97" s="9"/>
      <c r="AA97" s="9"/>
      <c r="AB97" s="9"/>
      <c r="AC97" s="9"/>
      <c r="AD97" s="9"/>
      <c r="AE97" s="9"/>
    </row>
    <row r="98" s="9" customFormat="1" ht="24.96" customHeight="1">
      <c r="A98" s="9"/>
      <c r="B98" s="148"/>
      <c r="C98" s="9"/>
      <c r="D98" s="149" t="s">
        <v>2444</v>
      </c>
      <c r="E98" s="150"/>
      <c r="F98" s="150"/>
      <c r="G98" s="150"/>
      <c r="H98" s="150"/>
      <c r="I98" s="150"/>
      <c r="J98" s="151">
        <f>J124</f>
        <v>0</v>
      </c>
      <c r="K98" s="9"/>
      <c r="L98" s="148"/>
      <c r="S98" s="9"/>
      <c r="T98" s="9"/>
      <c r="U98" s="9"/>
      <c r="V98" s="9"/>
      <c r="W98" s="9"/>
      <c r="X98" s="9"/>
      <c r="Y98" s="9"/>
      <c r="Z98" s="9"/>
      <c r="AA98" s="9"/>
      <c r="AB98" s="9"/>
      <c r="AC98" s="9"/>
      <c r="AD98" s="9"/>
      <c r="AE98" s="9"/>
    </row>
    <row r="99" s="9" customFormat="1" ht="24.96" customHeight="1">
      <c r="A99" s="9"/>
      <c r="B99" s="148"/>
      <c r="C99" s="9"/>
      <c r="D99" s="149" t="s">
        <v>2445</v>
      </c>
      <c r="E99" s="150"/>
      <c r="F99" s="150"/>
      <c r="G99" s="150"/>
      <c r="H99" s="150"/>
      <c r="I99" s="150"/>
      <c r="J99" s="151">
        <f>J134</f>
        <v>0</v>
      </c>
      <c r="K99" s="9"/>
      <c r="L99" s="148"/>
      <c r="S99" s="9"/>
      <c r="T99" s="9"/>
      <c r="U99" s="9"/>
      <c r="V99" s="9"/>
      <c r="W99" s="9"/>
      <c r="X99" s="9"/>
      <c r="Y99" s="9"/>
      <c r="Z99" s="9"/>
      <c r="AA99" s="9"/>
      <c r="AB99" s="9"/>
      <c r="AC99" s="9"/>
      <c r="AD99" s="9"/>
      <c r="AE99" s="9"/>
    </row>
    <row r="100" s="9" customFormat="1" ht="24.96" customHeight="1">
      <c r="A100" s="9"/>
      <c r="B100" s="148"/>
      <c r="C100" s="9"/>
      <c r="D100" s="149" t="s">
        <v>2446</v>
      </c>
      <c r="E100" s="150"/>
      <c r="F100" s="150"/>
      <c r="G100" s="150"/>
      <c r="H100" s="150"/>
      <c r="I100" s="150"/>
      <c r="J100" s="151">
        <f>J138</f>
        <v>0</v>
      </c>
      <c r="K100" s="9"/>
      <c r="L100" s="148"/>
      <c r="S100" s="9"/>
      <c r="T100" s="9"/>
      <c r="U100" s="9"/>
      <c r="V100" s="9"/>
      <c r="W100" s="9"/>
      <c r="X100" s="9"/>
      <c r="Y100" s="9"/>
      <c r="Z100" s="9"/>
      <c r="AA100" s="9"/>
      <c r="AB100" s="9"/>
      <c r="AC100" s="9"/>
      <c r="AD100" s="9"/>
      <c r="AE100" s="9"/>
    </row>
    <row r="101" s="9" customFormat="1" ht="24.96" customHeight="1">
      <c r="A101" s="9"/>
      <c r="B101" s="148"/>
      <c r="C101" s="9"/>
      <c r="D101" s="149" t="s">
        <v>2447</v>
      </c>
      <c r="E101" s="150"/>
      <c r="F101" s="150"/>
      <c r="G101" s="150"/>
      <c r="H101" s="150"/>
      <c r="I101" s="150"/>
      <c r="J101" s="151">
        <f>J148</f>
        <v>0</v>
      </c>
      <c r="K101" s="9"/>
      <c r="L101" s="148"/>
      <c r="S101" s="9"/>
      <c r="T101" s="9"/>
      <c r="U101" s="9"/>
      <c r="V101" s="9"/>
      <c r="W101" s="9"/>
      <c r="X101" s="9"/>
      <c r="Y101" s="9"/>
      <c r="Z101" s="9"/>
      <c r="AA101" s="9"/>
      <c r="AB101" s="9"/>
      <c r="AC101" s="9"/>
      <c r="AD101" s="9"/>
      <c r="AE101" s="9"/>
    </row>
    <row r="102" s="2" customFormat="1" ht="21.84" customHeight="1">
      <c r="A102" s="38"/>
      <c r="B102" s="39"/>
      <c r="C102" s="38"/>
      <c r="D102" s="38"/>
      <c r="E102" s="38"/>
      <c r="F102" s="38"/>
      <c r="G102" s="38"/>
      <c r="H102" s="38"/>
      <c r="I102" s="38"/>
      <c r="J102" s="38"/>
      <c r="K102" s="38"/>
      <c r="L102" s="55"/>
      <c r="S102" s="38"/>
      <c r="T102" s="38"/>
      <c r="U102" s="38"/>
      <c r="V102" s="38"/>
      <c r="W102" s="38"/>
      <c r="X102" s="38"/>
      <c r="Y102" s="38"/>
      <c r="Z102" s="38"/>
      <c r="AA102" s="38"/>
      <c r="AB102" s="38"/>
      <c r="AC102" s="38"/>
      <c r="AD102" s="38"/>
      <c r="AE102" s="38"/>
    </row>
    <row r="103" s="2" customFormat="1" ht="6.96" customHeight="1">
      <c r="A103" s="38"/>
      <c r="B103" s="60"/>
      <c r="C103" s="61"/>
      <c r="D103" s="61"/>
      <c r="E103" s="61"/>
      <c r="F103" s="61"/>
      <c r="G103" s="61"/>
      <c r="H103" s="61"/>
      <c r="I103" s="61"/>
      <c r="J103" s="61"/>
      <c r="K103" s="61"/>
      <c r="L103" s="55"/>
      <c r="S103" s="38"/>
      <c r="T103" s="38"/>
      <c r="U103" s="38"/>
      <c r="V103" s="38"/>
      <c r="W103" s="38"/>
      <c r="X103" s="38"/>
      <c r="Y103" s="38"/>
      <c r="Z103" s="38"/>
      <c r="AA103" s="38"/>
      <c r="AB103" s="38"/>
      <c r="AC103" s="38"/>
      <c r="AD103" s="38"/>
      <c r="AE103" s="38"/>
    </row>
    <row r="107" s="2" customFormat="1" ht="6.96" customHeight="1">
      <c r="A107" s="38"/>
      <c r="B107" s="62"/>
      <c r="C107" s="63"/>
      <c r="D107" s="63"/>
      <c r="E107" s="63"/>
      <c r="F107" s="63"/>
      <c r="G107" s="63"/>
      <c r="H107" s="63"/>
      <c r="I107" s="63"/>
      <c r="J107" s="63"/>
      <c r="K107" s="63"/>
      <c r="L107" s="55"/>
      <c r="S107" s="38"/>
      <c r="T107" s="38"/>
      <c r="U107" s="38"/>
      <c r="V107" s="38"/>
      <c r="W107" s="38"/>
      <c r="X107" s="38"/>
      <c r="Y107" s="38"/>
      <c r="Z107" s="38"/>
      <c r="AA107" s="38"/>
      <c r="AB107" s="38"/>
      <c r="AC107" s="38"/>
      <c r="AD107" s="38"/>
      <c r="AE107" s="38"/>
    </row>
    <row r="108" s="2" customFormat="1" ht="24.96" customHeight="1">
      <c r="A108" s="38"/>
      <c r="B108" s="39"/>
      <c r="C108" s="23" t="s">
        <v>161</v>
      </c>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6.96"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2" customHeight="1">
      <c r="A110" s="38"/>
      <c r="B110" s="39"/>
      <c r="C110" s="32" t="s">
        <v>16</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6.5" customHeight="1">
      <c r="A111" s="38"/>
      <c r="B111" s="39"/>
      <c r="C111" s="38"/>
      <c r="D111" s="38"/>
      <c r="E111" s="129" t="str">
        <f>E7</f>
        <v>Klubovna volejbalu, stavební úpravy sportoviště-aktualizace 09/2023</v>
      </c>
      <c r="F111" s="32"/>
      <c r="G111" s="32"/>
      <c r="H111" s="32"/>
      <c r="I111" s="38"/>
      <c r="J111" s="38"/>
      <c r="K111" s="38"/>
      <c r="L111" s="55"/>
      <c r="S111" s="38"/>
      <c r="T111" s="38"/>
      <c r="U111" s="38"/>
      <c r="V111" s="38"/>
      <c r="W111" s="38"/>
      <c r="X111" s="38"/>
      <c r="Y111" s="38"/>
      <c r="Z111" s="38"/>
      <c r="AA111" s="38"/>
      <c r="AB111" s="38"/>
      <c r="AC111" s="38"/>
      <c r="AD111" s="38"/>
      <c r="AE111" s="38"/>
    </row>
    <row r="112" s="2" customFormat="1" ht="12" customHeight="1">
      <c r="A112" s="38"/>
      <c r="B112" s="39"/>
      <c r="C112" s="32" t="s">
        <v>151</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6.5" customHeight="1">
      <c r="A113" s="38"/>
      <c r="B113" s="39"/>
      <c r="C113" s="38"/>
      <c r="D113" s="38"/>
      <c r="E113" s="67" t="str">
        <f>E9</f>
        <v>SO 07 - Automatická závlaha volejbalových kurtů</v>
      </c>
      <c r="F113" s="38"/>
      <c r="G113" s="38"/>
      <c r="H113" s="38"/>
      <c r="I113" s="38"/>
      <c r="J113" s="38"/>
      <c r="K113" s="38"/>
      <c r="L113" s="55"/>
      <c r="S113" s="38"/>
      <c r="T113" s="38"/>
      <c r="U113" s="38"/>
      <c r="V113" s="38"/>
      <c r="W113" s="38"/>
      <c r="X113" s="38"/>
      <c r="Y113" s="38"/>
      <c r="Z113" s="38"/>
      <c r="AA113" s="38"/>
      <c r="AB113" s="38"/>
      <c r="AC113" s="38"/>
      <c r="AD113" s="38"/>
      <c r="AE113" s="38"/>
    </row>
    <row r="114" s="2" customFormat="1" ht="6.96"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20</v>
      </c>
      <c r="D115" s="38"/>
      <c r="E115" s="38"/>
      <c r="F115" s="27" t="str">
        <f>F12</f>
        <v xml:space="preserve"> </v>
      </c>
      <c r="G115" s="38"/>
      <c r="H115" s="38"/>
      <c r="I115" s="32" t="s">
        <v>22</v>
      </c>
      <c r="J115" s="69" t="str">
        <f>IF(J12="","",J12)</f>
        <v>18. 9. 2023</v>
      </c>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25.65" customHeight="1">
      <c r="A117" s="38"/>
      <c r="B117" s="39"/>
      <c r="C117" s="32" t="s">
        <v>24</v>
      </c>
      <c r="D117" s="38"/>
      <c r="E117" s="38"/>
      <c r="F117" s="27" t="str">
        <f>E15</f>
        <v>TJ Lázně Bělohrad z.s.</v>
      </c>
      <c r="G117" s="38"/>
      <c r="H117" s="38"/>
      <c r="I117" s="32" t="s">
        <v>30</v>
      </c>
      <c r="J117" s="36" t="str">
        <f>E21</f>
        <v>ATELIER TSUNAMI s.r.o. Náchod</v>
      </c>
      <c r="K117" s="38"/>
      <c r="L117" s="55"/>
      <c r="S117" s="38"/>
      <c r="T117" s="38"/>
      <c r="U117" s="38"/>
      <c r="V117" s="38"/>
      <c r="W117" s="38"/>
      <c r="X117" s="38"/>
      <c r="Y117" s="38"/>
      <c r="Z117" s="38"/>
      <c r="AA117" s="38"/>
      <c r="AB117" s="38"/>
      <c r="AC117" s="38"/>
      <c r="AD117" s="38"/>
      <c r="AE117" s="38"/>
    </row>
    <row r="118" s="2" customFormat="1" ht="15.15" customHeight="1">
      <c r="A118" s="38"/>
      <c r="B118" s="39"/>
      <c r="C118" s="32" t="s">
        <v>28</v>
      </c>
      <c r="D118" s="38"/>
      <c r="E118" s="38"/>
      <c r="F118" s="27" t="str">
        <f>IF(E18="","",E18)</f>
        <v>Vyplň údaj</v>
      </c>
      <c r="G118" s="38"/>
      <c r="H118" s="38"/>
      <c r="I118" s="32" t="s">
        <v>33</v>
      </c>
      <c r="J118" s="36" t="str">
        <f>E24</f>
        <v>Ing. Lenka Kasperová</v>
      </c>
      <c r="K118" s="38"/>
      <c r="L118" s="55"/>
      <c r="S118" s="38"/>
      <c r="T118" s="38"/>
      <c r="U118" s="38"/>
      <c r="V118" s="38"/>
      <c r="W118" s="38"/>
      <c r="X118" s="38"/>
      <c r="Y118" s="38"/>
      <c r="Z118" s="38"/>
      <c r="AA118" s="38"/>
      <c r="AB118" s="38"/>
      <c r="AC118" s="38"/>
      <c r="AD118" s="38"/>
      <c r="AE118" s="38"/>
    </row>
    <row r="119" s="2" customFormat="1" ht="10.32"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11" customFormat="1" ht="29.28" customHeight="1">
      <c r="A120" s="156"/>
      <c r="B120" s="157"/>
      <c r="C120" s="158" t="s">
        <v>162</v>
      </c>
      <c r="D120" s="159" t="s">
        <v>62</v>
      </c>
      <c r="E120" s="159" t="s">
        <v>58</v>
      </c>
      <c r="F120" s="159" t="s">
        <v>59</v>
      </c>
      <c r="G120" s="159" t="s">
        <v>163</v>
      </c>
      <c r="H120" s="159" t="s">
        <v>164</v>
      </c>
      <c r="I120" s="159" t="s">
        <v>165</v>
      </c>
      <c r="J120" s="159" t="s">
        <v>155</v>
      </c>
      <c r="K120" s="160" t="s">
        <v>166</v>
      </c>
      <c r="L120" s="161"/>
      <c r="M120" s="86" t="s">
        <v>1</v>
      </c>
      <c r="N120" s="87" t="s">
        <v>41</v>
      </c>
      <c r="O120" s="87" t="s">
        <v>167</v>
      </c>
      <c r="P120" s="87" t="s">
        <v>168</v>
      </c>
      <c r="Q120" s="87" t="s">
        <v>169</v>
      </c>
      <c r="R120" s="87" t="s">
        <v>170</v>
      </c>
      <c r="S120" s="87" t="s">
        <v>171</v>
      </c>
      <c r="T120" s="88" t="s">
        <v>172</v>
      </c>
      <c r="U120" s="156"/>
      <c r="V120" s="156"/>
      <c r="W120" s="156"/>
      <c r="X120" s="156"/>
      <c r="Y120" s="156"/>
      <c r="Z120" s="156"/>
      <c r="AA120" s="156"/>
      <c r="AB120" s="156"/>
      <c r="AC120" s="156"/>
      <c r="AD120" s="156"/>
      <c r="AE120" s="156"/>
    </row>
    <row r="121" s="2" customFormat="1" ht="22.8" customHeight="1">
      <c r="A121" s="38"/>
      <c r="B121" s="39"/>
      <c r="C121" s="93" t="s">
        <v>173</v>
      </c>
      <c r="D121" s="38"/>
      <c r="E121" s="38"/>
      <c r="F121" s="38"/>
      <c r="G121" s="38"/>
      <c r="H121" s="38"/>
      <c r="I121" s="38"/>
      <c r="J121" s="162">
        <f>BK121</f>
        <v>0</v>
      </c>
      <c r="K121" s="38"/>
      <c r="L121" s="39"/>
      <c r="M121" s="89"/>
      <c r="N121" s="73"/>
      <c r="O121" s="90"/>
      <c r="P121" s="163">
        <f>P122+P124+P134+P138+P148</f>
        <v>0</v>
      </c>
      <c r="Q121" s="90"/>
      <c r="R121" s="163">
        <f>R122+R124+R134+R138+R148</f>
        <v>0</v>
      </c>
      <c r="S121" s="90"/>
      <c r="T121" s="164">
        <f>T122+T124+T134+T138+T148</f>
        <v>0</v>
      </c>
      <c r="U121" s="38"/>
      <c r="V121" s="38"/>
      <c r="W121" s="38"/>
      <c r="X121" s="38"/>
      <c r="Y121" s="38"/>
      <c r="Z121" s="38"/>
      <c r="AA121" s="38"/>
      <c r="AB121" s="38"/>
      <c r="AC121" s="38"/>
      <c r="AD121" s="38"/>
      <c r="AE121" s="38"/>
      <c r="AT121" s="19" t="s">
        <v>76</v>
      </c>
      <c r="AU121" s="19" t="s">
        <v>157</v>
      </c>
      <c r="BK121" s="165">
        <f>BK122+BK124+BK134+BK138+BK148</f>
        <v>0</v>
      </c>
    </row>
    <row r="122" s="12" customFormat="1" ht="25.92" customHeight="1">
      <c r="A122" s="12"/>
      <c r="B122" s="166"/>
      <c r="C122" s="12"/>
      <c r="D122" s="167" t="s">
        <v>76</v>
      </c>
      <c r="E122" s="168" t="s">
        <v>1563</v>
      </c>
      <c r="F122" s="168" t="s">
        <v>2448</v>
      </c>
      <c r="G122" s="12"/>
      <c r="H122" s="12"/>
      <c r="I122" s="169"/>
      <c r="J122" s="170">
        <f>BK122</f>
        <v>0</v>
      </c>
      <c r="K122" s="12"/>
      <c r="L122" s="166"/>
      <c r="M122" s="171"/>
      <c r="N122" s="172"/>
      <c r="O122" s="172"/>
      <c r="P122" s="173">
        <f>P123</f>
        <v>0</v>
      </c>
      <c r="Q122" s="172"/>
      <c r="R122" s="173">
        <f>R123</f>
        <v>0</v>
      </c>
      <c r="S122" s="172"/>
      <c r="T122" s="174">
        <f>T123</f>
        <v>0</v>
      </c>
      <c r="U122" s="12"/>
      <c r="V122" s="12"/>
      <c r="W122" s="12"/>
      <c r="X122" s="12"/>
      <c r="Y122" s="12"/>
      <c r="Z122" s="12"/>
      <c r="AA122" s="12"/>
      <c r="AB122" s="12"/>
      <c r="AC122" s="12"/>
      <c r="AD122" s="12"/>
      <c r="AE122" s="12"/>
      <c r="AR122" s="167" t="s">
        <v>85</v>
      </c>
      <c r="AT122" s="175" t="s">
        <v>76</v>
      </c>
      <c r="AU122" s="175" t="s">
        <v>77</v>
      </c>
      <c r="AY122" s="167" t="s">
        <v>177</v>
      </c>
      <c r="BK122" s="176">
        <f>BK123</f>
        <v>0</v>
      </c>
    </row>
    <row r="123" s="2" customFormat="1" ht="21.75" customHeight="1">
      <c r="A123" s="38"/>
      <c r="B123" s="179"/>
      <c r="C123" s="180" t="s">
        <v>85</v>
      </c>
      <c r="D123" s="180" t="s">
        <v>180</v>
      </c>
      <c r="E123" s="181" t="s">
        <v>2449</v>
      </c>
      <c r="F123" s="182" t="s">
        <v>2450</v>
      </c>
      <c r="G123" s="183" t="s">
        <v>183</v>
      </c>
      <c r="H123" s="184">
        <v>1</v>
      </c>
      <c r="I123" s="185"/>
      <c r="J123" s="186">
        <f>ROUND(I123*H123,2)</f>
        <v>0</v>
      </c>
      <c r="K123" s="182" t="s">
        <v>1</v>
      </c>
      <c r="L123" s="39"/>
      <c r="M123" s="187" t="s">
        <v>1</v>
      </c>
      <c r="N123" s="188" t="s">
        <v>42</v>
      </c>
      <c r="O123" s="77"/>
      <c r="P123" s="189">
        <f>O123*H123</f>
        <v>0</v>
      </c>
      <c r="Q123" s="189">
        <v>0</v>
      </c>
      <c r="R123" s="189">
        <f>Q123*H123</f>
        <v>0</v>
      </c>
      <c r="S123" s="189">
        <v>0</v>
      </c>
      <c r="T123" s="190">
        <f>S123*H123</f>
        <v>0</v>
      </c>
      <c r="U123" s="38"/>
      <c r="V123" s="38"/>
      <c r="W123" s="38"/>
      <c r="X123" s="38"/>
      <c r="Y123" s="38"/>
      <c r="Z123" s="38"/>
      <c r="AA123" s="38"/>
      <c r="AB123" s="38"/>
      <c r="AC123" s="38"/>
      <c r="AD123" s="38"/>
      <c r="AE123" s="38"/>
      <c r="AR123" s="191" t="s">
        <v>269</v>
      </c>
      <c r="AT123" s="191" t="s">
        <v>180</v>
      </c>
      <c r="AU123" s="191" t="s">
        <v>85</v>
      </c>
      <c r="AY123" s="19" t="s">
        <v>177</v>
      </c>
      <c r="BE123" s="192">
        <f>IF(N123="základní",J123,0)</f>
        <v>0</v>
      </c>
      <c r="BF123" s="192">
        <f>IF(N123="snížená",J123,0)</f>
        <v>0</v>
      </c>
      <c r="BG123" s="192">
        <f>IF(N123="zákl. přenesená",J123,0)</f>
        <v>0</v>
      </c>
      <c r="BH123" s="192">
        <f>IF(N123="sníž. přenesená",J123,0)</f>
        <v>0</v>
      </c>
      <c r="BI123" s="192">
        <f>IF(N123="nulová",J123,0)</f>
        <v>0</v>
      </c>
      <c r="BJ123" s="19" t="s">
        <v>85</v>
      </c>
      <c r="BK123" s="192">
        <f>ROUND(I123*H123,2)</f>
        <v>0</v>
      </c>
      <c r="BL123" s="19" t="s">
        <v>269</v>
      </c>
      <c r="BM123" s="191" t="s">
        <v>87</v>
      </c>
    </row>
    <row r="124" s="12" customFormat="1" ht="25.92" customHeight="1">
      <c r="A124" s="12"/>
      <c r="B124" s="166"/>
      <c r="C124" s="12"/>
      <c r="D124" s="167" t="s">
        <v>76</v>
      </c>
      <c r="E124" s="168" t="s">
        <v>1578</v>
      </c>
      <c r="F124" s="168" t="s">
        <v>2451</v>
      </c>
      <c r="G124" s="12"/>
      <c r="H124" s="12"/>
      <c r="I124" s="169"/>
      <c r="J124" s="170">
        <f>BK124</f>
        <v>0</v>
      </c>
      <c r="K124" s="12"/>
      <c r="L124" s="166"/>
      <c r="M124" s="171"/>
      <c r="N124" s="172"/>
      <c r="O124" s="172"/>
      <c r="P124" s="173">
        <f>SUM(P125:P133)</f>
        <v>0</v>
      </c>
      <c r="Q124" s="172"/>
      <c r="R124" s="173">
        <f>SUM(R125:R133)</f>
        <v>0</v>
      </c>
      <c r="S124" s="172"/>
      <c r="T124" s="174">
        <f>SUM(T125:T133)</f>
        <v>0</v>
      </c>
      <c r="U124" s="12"/>
      <c r="V124" s="12"/>
      <c r="W124" s="12"/>
      <c r="X124" s="12"/>
      <c r="Y124" s="12"/>
      <c r="Z124" s="12"/>
      <c r="AA124" s="12"/>
      <c r="AB124" s="12"/>
      <c r="AC124" s="12"/>
      <c r="AD124" s="12"/>
      <c r="AE124" s="12"/>
      <c r="AR124" s="167" t="s">
        <v>85</v>
      </c>
      <c r="AT124" s="175" t="s">
        <v>76</v>
      </c>
      <c r="AU124" s="175" t="s">
        <v>77</v>
      </c>
      <c r="AY124" s="167" t="s">
        <v>177</v>
      </c>
      <c r="BK124" s="176">
        <f>SUM(BK125:BK133)</f>
        <v>0</v>
      </c>
    </row>
    <row r="125" s="2" customFormat="1" ht="16.5" customHeight="1">
      <c r="A125" s="38"/>
      <c r="B125" s="179"/>
      <c r="C125" s="180" t="s">
        <v>87</v>
      </c>
      <c r="D125" s="180" t="s">
        <v>180</v>
      </c>
      <c r="E125" s="181" t="s">
        <v>2452</v>
      </c>
      <c r="F125" s="182" t="s">
        <v>2453</v>
      </c>
      <c r="G125" s="183" t="s">
        <v>1425</v>
      </c>
      <c r="H125" s="184">
        <v>1</v>
      </c>
      <c r="I125" s="185"/>
      <c r="J125" s="186">
        <f>ROUND(I125*H125,2)</f>
        <v>0</v>
      </c>
      <c r="K125" s="182" t="s">
        <v>1</v>
      </c>
      <c r="L125" s="39"/>
      <c r="M125" s="187" t="s">
        <v>1</v>
      </c>
      <c r="N125" s="188" t="s">
        <v>42</v>
      </c>
      <c r="O125" s="77"/>
      <c r="P125" s="189">
        <f>O125*H125</f>
        <v>0</v>
      </c>
      <c r="Q125" s="189">
        <v>0</v>
      </c>
      <c r="R125" s="189">
        <f>Q125*H125</f>
        <v>0</v>
      </c>
      <c r="S125" s="189">
        <v>0</v>
      </c>
      <c r="T125" s="190">
        <f>S125*H125</f>
        <v>0</v>
      </c>
      <c r="U125" s="38"/>
      <c r="V125" s="38"/>
      <c r="W125" s="38"/>
      <c r="X125" s="38"/>
      <c r="Y125" s="38"/>
      <c r="Z125" s="38"/>
      <c r="AA125" s="38"/>
      <c r="AB125" s="38"/>
      <c r="AC125" s="38"/>
      <c r="AD125" s="38"/>
      <c r="AE125" s="38"/>
      <c r="AR125" s="191" t="s">
        <v>269</v>
      </c>
      <c r="AT125" s="191" t="s">
        <v>180</v>
      </c>
      <c r="AU125" s="191" t="s">
        <v>85</v>
      </c>
      <c r="AY125" s="19" t="s">
        <v>177</v>
      </c>
      <c r="BE125" s="192">
        <f>IF(N125="základní",J125,0)</f>
        <v>0</v>
      </c>
      <c r="BF125" s="192">
        <f>IF(N125="snížená",J125,0)</f>
        <v>0</v>
      </c>
      <c r="BG125" s="192">
        <f>IF(N125="zákl. přenesená",J125,0)</f>
        <v>0</v>
      </c>
      <c r="BH125" s="192">
        <f>IF(N125="sníž. přenesená",J125,0)</f>
        <v>0</v>
      </c>
      <c r="BI125" s="192">
        <f>IF(N125="nulová",J125,0)</f>
        <v>0</v>
      </c>
      <c r="BJ125" s="19" t="s">
        <v>85</v>
      </c>
      <c r="BK125" s="192">
        <f>ROUND(I125*H125,2)</f>
        <v>0</v>
      </c>
      <c r="BL125" s="19" t="s">
        <v>269</v>
      </c>
      <c r="BM125" s="191" t="s">
        <v>269</v>
      </c>
    </row>
    <row r="126" s="2" customFormat="1" ht="16.5" customHeight="1">
      <c r="A126" s="38"/>
      <c r="B126" s="179"/>
      <c r="C126" s="180" t="s">
        <v>194</v>
      </c>
      <c r="D126" s="180" t="s">
        <v>180</v>
      </c>
      <c r="E126" s="181" t="s">
        <v>2454</v>
      </c>
      <c r="F126" s="182" t="s">
        <v>2455</v>
      </c>
      <c r="G126" s="183" t="s">
        <v>1573</v>
      </c>
      <c r="H126" s="184">
        <v>150</v>
      </c>
      <c r="I126" s="185"/>
      <c r="J126" s="186">
        <f>ROUND(I126*H126,2)</f>
        <v>0</v>
      </c>
      <c r="K126" s="182" t="s">
        <v>1</v>
      </c>
      <c r="L126" s="39"/>
      <c r="M126" s="187" t="s">
        <v>1</v>
      </c>
      <c r="N126" s="188" t="s">
        <v>42</v>
      </c>
      <c r="O126" s="77"/>
      <c r="P126" s="189">
        <f>O126*H126</f>
        <v>0</v>
      </c>
      <c r="Q126" s="189">
        <v>0</v>
      </c>
      <c r="R126" s="189">
        <f>Q126*H126</f>
        <v>0</v>
      </c>
      <c r="S126" s="189">
        <v>0</v>
      </c>
      <c r="T126" s="190">
        <f>S126*H126</f>
        <v>0</v>
      </c>
      <c r="U126" s="38"/>
      <c r="V126" s="38"/>
      <c r="W126" s="38"/>
      <c r="X126" s="38"/>
      <c r="Y126" s="38"/>
      <c r="Z126" s="38"/>
      <c r="AA126" s="38"/>
      <c r="AB126" s="38"/>
      <c r="AC126" s="38"/>
      <c r="AD126" s="38"/>
      <c r="AE126" s="38"/>
      <c r="AR126" s="191" t="s">
        <v>269</v>
      </c>
      <c r="AT126" s="191" t="s">
        <v>180</v>
      </c>
      <c r="AU126" s="191" t="s">
        <v>85</v>
      </c>
      <c r="AY126" s="19" t="s">
        <v>177</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269</v>
      </c>
      <c r="BM126" s="191" t="s">
        <v>303</v>
      </c>
    </row>
    <row r="127" s="2" customFormat="1" ht="21.75" customHeight="1">
      <c r="A127" s="38"/>
      <c r="B127" s="179"/>
      <c r="C127" s="180" t="s">
        <v>269</v>
      </c>
      <c r="D127" s="180" t="s">
        <v>180</v>
      </c>
      <c r="E127" s="181" t="s">
        <v>2456</v>
      </c>
      <c r="F127" s="182" t="s">
        <v>2457</v>
      </c>
      <c r="G127" s="183" t="s">
        <v>1573</v>
      </c>
      <c r="H127" s="184">
        <v>150</v>
      </c>
      <c r="I127" s="185"/>
      <c r="J127" s="186">
        <f>ROUND(I127*H127,2)</f>
        <v>0</v>
      </c>
      <c r="K127" s="182" t="s">
        <v>1</v>
      </c>
      <c r="L127" s="39"/>
      <c r="M127" s="187" t="s">
        <v>1</v>
      </c>
      <c r="N127" s="188" t="s">
        <v>42</v>
      </c>
      <c r="O127" s="77"/>
      <c r="P127" s="189">
        <f>O127*H127</f>
        <v>0</v>
      </c>
      <c r="Q127" s="189">
        <v>0</v>
      </c>
      <c r="R127" s="189">
        <f>Q127*H127</f>
        <v>0</v>
      </c>
      <c r="S127" s="189">
        <v>0</v>
      </c>
      <c r="T127" s="190">
        <f>S127*H127</f>
        <v>0</v>
      </c>
      <c r="U127" s="38"/>
      <c r="V127" s="38"/>
      <c r="W127" s="38"/>
      <c r="X127" s="38"/>
      <c r="Y127" s="38"/>
      <c r="Z127" s="38"/>
      <c r="AA127" s="38"/>
      <c r="AB127" s="38"/>
      <c r="AC127" s="38"/>
      <c r="AD127" s="38"/>
      <c r="AE127" s="38"/>
      <c r="AR127" s="191" t="s">
        <v>269</v>
      </c>
      <c r="AT127" s="191" t="s">
        <v>180</v>
      </c>
      <c r="AU127" s="191" t="s">
        <v>85</v>
      </c>
      <c r="AY127" s="19" t="s">
        <v>177</v>
      </c>
      <c r="BE127" s="192">
        <f>IF(N127="základní",J127,0)</f>
        <v>0</v>
      </c>
      <c r="BF127" s="192">
        <f>IF(N127="snížená",J127,0)</f>
        <v>0</v>
      </c>
      <c r="BG127" s="192">
        <f>IF(N127="zákl. přenesená",J127,0)</f>
        <v>0</v>
      </c>
      <c r="BH127" s="192">
        <f>IF(N127="sníž. přenesená",J127,0)</f>
        <v>0</v>
      </c>
      <c r="BI127" s="192">
        <f>IF(N127="nulová",J127,0)</f>
        <v>0</v>
      </c>
      <c r="BJ127" s="19" t="s">
        <v>85</v>
      </c>
      <c r="BK127" s="192">
        <f>ROUND(I127*H127,2)</f>
        <v>0</v>
      </c>
      <c r="BL127" s="19" t="s">
        <v>269</v>
      </c>
      <c r="BM127" s="191" t="s">
        <v>235</v>
      </c>
    </row>
    <row r="128" s="2" customFormat="1" ht="16.5" customHeight="1">
      <c r="A128" s="38"/>
      <c r="B128" s="179"/>
      <c r="C128" s="180" t="s">
        <v>176</v>
      </c>
      <c r="D128" s="180" t="s">
        <v>180</v>
      </c>
      <c r="E128" s="181" t="s">
        <v>2458</v>
      </c>
      <c r="F128" s="182" t="s">
        <v>2459</v>
      </c>
      <c r="G128" s="183" t="s">
        <v>1573</v>
      </c>
      <c r="H128" s="184">
        <v>150</v>
      </c>
      <c r="I128" s="185"/>
      <c r="J128" s="186">
        <f>ROUND(I128*H128,2)</f>
        <v>0</v>
      </c>
      <c r="K128" s="182" t="s">
        <v>1</v>
      </c>
      <c r="L128" s="39"/>
      <c r="M128" s="187" t="s">
        <v>1</v>
      </c>
      <c r="N128" s="188" t="s">
        <v>42</v>
      </c>
      <c r="O128" s="77"/>
      <c r="P128" s="189">
        <f>O128*H128</f>
        <v>0</v>
      </c>
      <c r="Q128" s="189">
        <v>0</v>
      </c>
      <c r="R128" s="189">
        <f>Q128*H128</f>
        <v>0</v>
      </c>
      <c r="S128" s="189">
        <v>0</v>
      </c>
      <c r="T128" s="190">
        <f>S128*H128</f>
        <v>0</v>
      </c>
      <c r="U128" s="38"/>
      <c r="V128" s="38"/>
      <c r="W128" s="38"/>
      <c r="X128" s="38"/>
      <c r="Y128" s="38"/>
      <c r="Z128" s="38"/>
      <c r="AA128" s="38"/>
      <c r="AB128" s="38"/>
      <c r="AC128" s="38"/>
      <c r="AD128" s="38"/>
      <c r="AE128" s="38"/>
      <c r="AR128" s="191" t="s">
        <v>269</v>
      </c>
      <c r="AT128" s="191" t="s">
        <v>180</v>
      </c>
      <c r="AU128" s="191" t="s">
        <v>85</v>
      </c>
      <c r="AY128" s="19" t="s">
        <v>177</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269</v>
      </c>
      <c r="BM128" s="191" t="s">
        <v>324</v>
      </c>
    </row>
    <row r="129" s="2" customFormat="1" ht="24.15" customHeight="1">
      <c r="A129" s="38"/>
      <c r="B129" s="179"/>
      <c r="C129" s="180" t="s">
        <v>303</v>
      </c>
      <c r="D129" s="180" t="s">
        <v>180</v>
      </c>
      <c r="E129" s="181" t="s">
        <v>2460</v>
      </c>
      <c r="F129" s="182" t="s">
        <v>2461</v>
      </c>
      <c r="G129" s="183" t="s">
        <v>267</v>
      </c>
      <c r="H129" s="184">
        <v>6.75</v>
      </c>
      <c r="I129" s="185"/>
      <c r="J129" s="186">
        <f>ROUND(I129*H129,2)</f>
        <v>0</v>
      </c>
      <c r="K129" s="182" t="s">
        <v>1</v>
      </c>
      <c r="L129" s="39"/>
      <c r="M129" s="187" t="s">
        <v>1</v>
      </c>
      <c r="N129" s="188" t="s">
        <v>42</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269</v>
      </c>
      <c r="AT129" s="191" t="s">
        <v>180</v>
      </c>
      <c r="AU129" s="191" t="s">
        <v>85</v>
      </c>
      <c r="AY129" s="19" t="s">
        <v>177</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269</v>
      </c>
      <c r="BM129" s="191" t="s">
        <v>335</v>
      </c>
    </row>
    <row r="130" s="2" customFormat="1" ht="16.5" customHeight="1">
      <c r="A130" s="38"/>
      <c r="B130" s="179"/>
      <c r="C130" s="180" t="s">
        <v>307</v>
      </c>
      <c r="D130" s="180" t="s">
        <v>180</v>
      </c>
      <c r="E130" s="181" t="s">
        <v>2462</v>
      </c>
      <c r="F130" s="182" t="s">
        <v>2463</v>
      </c>
      <c r="G130" s="183" t="s">
        <v>650</v>
      </c>
      <c r="H130" s="184">
        <v>12</v>
      </c>
      <c r="I130" s="185"/>
      <c r="J130" s="186">
        <f>ROUND(I130*H130,2)</f>
        <v>0</v>
      </c>
      <c r="K130" s="182" t="s">
        <v>1</v>
      </c>
      <c r="L130" s="39"/>
      <c r="M130" s="187" t="s">
        <v>1</v>
      </c>
      <c r="N130" s="188" t="s">
        <v>42</v>
      </c>
      <c r="O130" s="77"/>
      <c r="P130" s="189">
        <f>O130*H130</f>
        <v>0</v>
      </c>
      <c r="Q130" s="189">
        <v>0</v>
      </c>
      <c r="R130" s="189">
        <f>Q130*H130</f>
        <v>0</v>
      </c>
      <c r="S130" s="189">
        <v>0</v>
      </c>
      <c r="T130" s="190">
        <f>S130*H130</f>
        <v>0</v>
      </c>
      <c r="U130" s="38"/>
      <c r="V130" s="38"/>
      <c r="W130" s="38"/>
      <c r="X130" s="38"/>
      <c r="Y130" s="38"/>
      <c r="Z130" s="38"/>
      <c r="AA130" s="38"/>
      <c r="AB130" s="38"/>
      <c r="AC130" s="38"/>
      <c r="AD130" s="38"/>
      <c r="AE130" s="38"/>
      <c r="AR130" s="191" t="s">
        <v>269</v>
      </c>
      <c r="AT130" s="191" t="s">
        <v>180</v>
      </c>
      <c r="AU130" s="191" t="s">
        <v>85</v>
      </c>
      <c r="AY130" s="19" t="s">
        <v>177</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269</v>
      </c>
      <c r="BM130" s="191" t="s">
        <v>343</v>
      </c>
    </row>
    <row r="131" s="2" customFormat="1" ht="16.5" customHeight="1">
      <c r="A131" s="38"/>
      <c r="B131" s="179"/>
      <c r="C131" s="180" t="s">
        <v>235</v>
      </c>
      <c r="D131" s="180" t="s">
        <v>180</v>
      </c>
      <c r="E131" s="181" t="s">
        <v>2464</v>
      </c>
      <c r="F131" s="182" t="s">
        <v>2465</v>
      </c>
      <c r="G131" s="183" t="s">
        <v>650</v>
      </c>
      <c r="H131" s="184">
        <v>12</v>
      </c>
      <c r="I131" s="185"/>
      <c r="J131" s="186">
        <f>ROUND(I131*H131,2)</f>
        <v>0</v>
      </c>
      <c r="K131" s="182" t="s">
        <v>1</v>
      </c>
      <c r="L131" s="39"/>
      <c r="M131" s="187" t="s">
        <v>1</v>
      </c>
      <c r="N131" s="188" t="s">
        <v>42</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269</v>
      </c>
      <c r="AT131" s="191" t="s">
        <v>180</v>
      </c>
      <c r="AU131" s="191" t="s">
        <v>85</v>
      </c>
      <c r="AY131" s="19" t="s">
        <v>177</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269</v>
      </c>
      <c r="BM131" s="191" t="s">
        <v>350</v>
      </c>
    </row>
    <row r="132" s="2" customFormat="1" ht="21.75" customHeight="1">
      <c r="A132" s="38"/>
      <c r="B132" s="179"/>
      <c r="C132" s="180" t="s">
        <v>317</v>
      </c>
      <c r="D132" s="180" t="s">
        <v>180</v>
      </c>
      <c r="E132" s="181" t="s">
        <v>2466</v>
      </c>
      <c r="F132" s="182" t="s">
        <v>2467</v>
      </c>
      <c r="G132" s="183" t="s">
        <v>267</v>
      </c>
      <c r="H132" s="184">
        <v>6.75</v>
      </c>
      <c r="I132" s="185"/>
      <c r="J132" s="186">
        <f>ROUND(I132*H132,2)</f>
        <v>0</v>
      </c>
      <c r="K132" s="182" t="s">
        <v>1</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269</v>
      </c>
      <c r="AT132" s="191" t="s">
        <v>180</v>
      </c>
      <c r="AU132" s="191" t="s">
        <v>85</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361</v>
      </c>
    </row>
    <row r="133" s="2" customFormat="1" ht="16.5" customHeight="1">
      <c r="A133" s="38"/>
      <c r="B133" s="179"/>
      <c r="C133" s="180" t="s">
        <v>324</v>
      </c>
      <c r="D133" s="180" t="s">
        <v>180</v>
      </c>
      <c r="E133" s="181" t="s">
        <v>2468</v>
      </c>
      <c r="F133" s="182" t="s">
        <v>2469</v>
      </c>
      <c r="G133" s="183" t="s">
        <v>650</v>
      </c>
      <c r="H133" s="184">
        <v>1</v>
      </c>
      <c r="I133" s="185"/>
      <c r="J133" s="186">
        <f>ROUND(I133*H133,2)</f>
        <v>0</v>
      </c>
      <c r="K133" s="182" t="s">
        <v>1</v>
      </c>
      <c r="L133" s="39"/>
      <c r="M133" s="187" t="s">
        <v>1</v>
      </c>
      <c r="N133" s="188" t="s">
        <v>42</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269</v>
      </c>
      <c r="AT133" s="191" t="s">
        <v>180</v>
      </c>
      <c r="AU133" s="191" t="s">
        <v>85</v>
      </c>
      <c r="AY133" s="19" t="s">
        <v>177</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269</v>
      </c>
      <c r="BM133" s="191" t="s">
        <v>371</v>
      </c>
    </row>
    <row r="134" s="12" customFormat="1" ht="25.92" customHeight="1">
      <c r="A134" s="12"/>
      <c r="B134" s="166"/>
      <c r="C134" s="12"/>
      <c r="D134" s="167" t="s">
        <v>76</v>
      </c>
      <c r="E134" s="168" t="s">
        <v>1586</v>
      </c>
      <c r="F134" s="168" t="s">
        <v>2470</v>
      </c>
      <c r="G134" s="12"/>
      <c r="H134" s="12"/>
      <c r="I134" s="169"/>
      <c r="J134" s="170">
        <f>BK134</f>
        <v>0</v>
      </c>
      <c r="K134" s="12"/>
      <c r="L134" s="166"/>
      <c r="M134" s="171"/>
      <c r="N134" s="172"/>
      <c r="O134" s="172"/>
      <c r="P134" s="173">
        <f>SUM(P135:P137)</f>
        <v>0</v>
      </c>
      <c r="Q134" s="172"/>
      <c r="R134" s="173">
        <f>SUM(R135:R137)</f>
        <v>0</v>
      </c>
      <c r="S134" s="172"/>
      <c r="T134" s="174">
        <f>SUM(T135:T137)</f>
        <v>0</v>
      </c>
      <c r="U134" s="12"/>
      <c r="V134" s="12"/>
      <c r="W134" s="12"/>
      <c r="X134" s="12"/>
      <c r="Y134" s="12"/>
      <c r="Z134" s="12"/>
      <c r="AA134" s="12"/>
      <c r="AB134" s="12"/>
      <c r="AC134" s="12"/>
      <c r="AD134" s="12"/>
      <c r="AE134" s="12"/>
      <c r="AR134" s="167" t="s">
        <v>85</v>
      </c>
      <c r="AT134" s="175" t="s">
        <v>76</v>
      </c>
      <c r="AU134" s="175" t="s">
        <v>77</v>
      </c>
      <c r="AY134" s="167" t="s">
        <v>177</v>
      </c>
      <c r="BK134" s="176">
        <f>SUM(BK135:BK137)</f>
        <v>0</v>
      </c>
    </row>
    <row r="135" s="2" customFormat="1" ht="16.5" customHeight="1">
      <c r="A135" s="38"/>
      <c r="B135" s="179"/>
      <c r="C135" s="180" t="s">
        <v>329</v>
      </c>
      <c r="D135" s="180" t="s">
        <v>180</v>
      </c>
      <c r="E135" s="181" t="s">
        <v>2471</v>
      </c>
      <c r="F135" s="182" t="s">
        <v>2472</v>
      </c>
      <c r="G135" s="183" t="s">
        <v>1573</v>
      </c>
      <c r="H135" s="184">
        <v>150</v>
      </c>
      <c r="I135" s="185"/>
      <c r="J135" s="186">
        <f>ROUND(I135*H135,2)</f>
        <v>0</v>
      </c>
      <c r="K135" s="182" t="s">
        <v>1</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269</v>
      </c>
      <c r="AT135" s="191" t="s">
        <v>180</v>
      </c>
      <c r="AU135" s="191" t="s">
        <v>85</v>
      </c>
      <c r="AY135" s="19" t="s">
        <v>177</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269</v>
      </c>
      <c r="BM135" s="191" t="s">
        <v>380</v>
      </c>
    </row>
    <row r="136" s="2" customFormat="1" ht="16.5" customHeight="1">
      <c r="A136" s="38"/>
      <c r="B136" s="179"/>
      <c r="C136" s="180" t="s">
        <v>335</v>
      </c>
      <c r="D136" s="180" t="s">
        <v>180</v>
      </c>
      <c r="E136" s="181" t="s">
        <v>2473</v>
      </c>
      <c r="F136" s="182" t="s">
        <v>2474</v>
      </c>
      <c r="G136" s="183" t="s">
        <v>1573</v>
      </c>
      <c r="H136" s="184">
        <v>150</v>
      </c>
      <c r="I136" s="185"/>
      <c r="J136" s="186">
        <f>ROUND(I136*H136,2)</f>
        <v>0</v>
      </c>
      <c r="K136" s="182" t="s">
        <v>1</v>
      </c>
      <c r="L136" s="39"/>
      <c r="M136" s="187" t="s">
        <v>1</v>
      </c>
      <c r="N136" s="188" t="s">
        <v>42</v>
      </c>
      <c r="O136" s="77"/>
      <c r="P136" s="189">
        <f>O136*H136</f>
        <v>0</v>
      </c>
      <c r="Q136" s="189">
        <v>0</v>
      </c>
      <c r="R136" s="189">
        <f>Q136*H136</f>
        <v>0</v>
      </c>
      <c r="S136" s="189">
        <v>0</v>
      </c>
      <c r="T136" s="190">
        <f>S136*H136</f>
        <v>0</v>
      </c>
      <c r="U136" s="38"/>
      <c r="V136" s="38"/>
      <c r="W136" s="38"/>
      <c r="X136" s="38"/>
      <c r="Y136" s="38"/>
      <c r="Z136" s="38"/>
      <c r="AA136" s="38"/>
      <c r="AB136" s="38"/>
      <c r="AC136" s="38"/>
      <c r="AD136" s="38"/>
      <c r="AE136" s="38"/>
      <c r="AR136" s="191" t="s">
        <v>269</v>
      </c>
      <c r="AT136" s="191" t="s">
        <v>180</v>
      </c>
      <c r="AU136" s="191" t="s">
        <v>85</v>
      </c>
      <c r="AY136" s="19" t="s">
        <v>177</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269</v>
      </c>
      <c r="BM136" s="191" t="s">
        <v>389</v>
      </c>
    </row>
    <row r="137" s="2" customFormat="1" ht="16.5" customHeight="1">
      <c r="A137" s="38"/>
      <c r="B137" s="179"/>
      <c r="C137" s="180" t="s">
        <v>339</v>
      </c>
      <c r="D137" s="180" t="s">
        <v>180</v>
      </c>
      <c r="E137" s="181" t="s">
        <v>2475</v>
      </c>
      <c r="F137" s="182" t="s">
        <v>2476</v>
      </c>
      <c r="G137" s="183" t="s">
        <v>1573</v>
      </c>
      <c r="H137" s="184">
        <v>150</v>
      </c>
      <c r="I137" s="185"/>
      <c r="J137" s="186">
        <f>ROUND(I137*H137,2)</f>
        <v>0</v>
      </c>
      <c r="K137" s="182" t="s">
        <v>1</v>
      </c>
      <c r="L137" s="39"/>
      <c r="M137" s="187" t="s">
        <v>1</v>
      </c>
      <c r="N137" s="188" t="s">
        <v>42</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269</v>
      </c>
      <c r="AT137" s="191" t="s">
        <v>180</v>
      </c>
      <c r="AU137" s="191" t="s">
        <v>85</v>
      </c>
      <c r="AY137" s="19" t="s">
        <v>177</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269</v>
      </c>
      <c r="BM137" s="191" t="s">
        <v>406</v>
      </c>
    </row>
    <row r="138" s="12" customFormat="1" ht="25.92" customHeight="1">
      <c r="A138" s="12"/>
      <c r="B138" s="166"/>
      <c r="C138" s="12"/>
      <c r="D138" s="167" t="s">
        <v>76</v>
      </c>
      <c r="E138" s="168" t="s">
        <v>1596</v>
      </c>
      <c r="F138" s="168" t="s">
        <v>2477</v>
      </c>
      <c r="G138" s="12"/>
      <c r="H138" s="12"/>
      <c r="I138" s="169"/>
      <c r="J138" s="170">
        <f>BK138</f>
        <v>0</v>
      </c>
      <c r="K138" s="12"/>
      <c r="L138" s="166"/>
      <c r="M138" s="171"/>
      <c r="N138" s="172"/>
      <c r="O138" s="172"/>
      <c r="P138" s="173">
        <f>SUM(P139:P147)</f>
        <v>0</v>
      </c>
      <c r="Q138" s="172"/>
      <c r="R138" s="173">
        <f>SUM(R139:R147)</f>
        <v>0</v>
      </c>
      <c r="S138" s="172"/>
      <c r="T138" s="174">
        <f>SUM(T139:T147)</f>
        <v>0</v>
      </c>
      <c r="U138" s="12"/>
      <c r="V138" s="12"/>
      <c r="W138" s="12"/>
      <c r="X138" s="12"/>
      <c r="Y138" s="12"/>
      <c r="Z138" s="12"/>
      <c r="AA138" s="12"/>
      <c r="AB138" s="12"/>
      <c r="AC138" s="12"/>
      <c r="AD138" s="12"/>
      <c r="AE138" s="12"/>
      <c r="AR138" s="167" t="s">
        <v>85</v>
      </c>
      <c r="AT138" s="175" t="s">
        <v>76</v>
      </c>
      <c r="AU138" s="175" t="s">
        <v>77</v>
      </c>
      <c r="AY138" s="167" t="s">
        <v>177</v>
      </c>
      <c r="BK138" s="176">
        <f>SUM(BK139:BK147)</f>
        <v>0</v>
      </c>
    </row>
    <row r="139" s="2" customFormat="1" ht="16.5" customHeight="1">
      <c r="A139" s="38"/>
      <c r="B139" s="179"/>
      <c r="C139" s="180" t="s">
        <v>343</v>
      </c>
      <c r="D139" s="180" t="s">
        <v>180</v>
      </c>
      <c r="E139" s="181" t="s">
        <v>2478</v>
      </c>
      <c r="F139" s="182" t="s">
        <v>2479</v>
      </c>
      <c r="G139" s="183" t="s">
        <v>650</v>
      </c>
      <c r="H139" s="184">
        <v>12</v>
      </c>
      <c r="I139" s="185"/>
      <c r="J139" s="186">
        <f>ROUND(I139*H139,2)</f>
        <v>0</v>
      </c>
      <c r="K139" s="182" t="s">
        <v>1</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269</v>
      </c>
      <c r="AT139" s="191" t="s">
        <v>180</v>
      </c>
      <c r="AU139" s="191" t="s">
        <v>85</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415</v>
      </c>
    </row>
    <row r="140" s="2" customFormat="1" ht="16.5" customHeight="1">
      <c r="A140" s="38"/>
      <c r="B140" s="179"/>
      <c r="C140" s="180" t="s">
        <v>8</v>
      </c>
      <c r="D140" s="180" t="s">
        <v>180</v>
      </c>
      <c r="E140" s="181" t="s">
        <v>2480</v>
      </c>
      <c r="F140" s="182" t="s">
        <v>2481</v>
      </c>
      <c r="G140" s="183" t="s">
        <v>650</v>
      </c>
      <c r="H140" s="184">
        <v>12</v>
      </c>
      <c r="I140" s="185"/>
      <c r="J140" s="186">
        <f>ROUND(I140*H140,2)</f>
        <v>0</v>
      </c>
      <c r="K140" s="182" t="s">
        <v>1</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269</v>
      </c>
      <c r="AT140" s="191" t="s">
        <v>180</v>
      </c>
      <c r="AU140" s="191" t="s">
        <v>85</v>
      </c>
      <c r="AY140" s="19" t="s">
        <v>177</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269</v>
      </c>
      <c r="BM140" s="191" t="s">
        <v>431</v>
      </c>
    </row>
    <row r="141" s="2" customFormat="1" ht="16.5" customHeight="1">
      <c r="A141" s="38"/>
      <c r="B141" s="179"/>
      <c r="C141" s="180" t="s">
        <v>350</v>
      </c>
      <c r="D141" s="180" t="s">
        <v>180</v>
      </c>
      <c r="E141" s="181" t="s">
        <v>2482</v>
      </c>
      <c r="F141" s="182" t="s">
        <v>2483</v>
      </c>
      <c r="G141" s="183" t="s">
        <v>650</v>
      </c>
      <c r="H141" s="184">
        <v>12</v>
      </c>
      <c r="I141" s="185"/>
      <c r="J141" s="186">
        <f>ROUND(I141*H141,2)</f>
        <v>0</v>
      </c>
      <c r="K141" s="182" t="s">
        <v>1</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269</v>
      </c>
      <c r="AT141" s="191" t="s">
        <v>180</v>
      </c>
      <c r="AU141" s="191" t="s">
        <v>85</v>
      </c>
      <c r="AY141" s="19" t="s">
        <v>177</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269</v>
      </c>
      <c r="BM141" s="191" t="s">
        <v>440</v>
      </c>
    </row>
    <row r="142" s="2" customFormat="1" ht="16.5" customHeight="1">
      <c r="A142" s="38"/>
      <c r="B142" s="179"/>
      <c r="C142" s="180" t="s">
        <v>356</v>
      </c>
      <c r="D142" s="180" t="s">
        <v>180</v>
      </c>
      <c r="E142" s="181" t="s">
        <v>2484</v>
      </c>
      <c r="F142" s="182" t="s">
        <v>2485</v>
      </c>
      <c r="G142" s="183" t="s">
        <v>650</v>
      </c>
      <c r="H142" s="184">
        <v>1</v>
      </c>
      <c r="I142" s="185"/>
      <c r="J142" s="186">
        <f>ROUND(I142*H142,2)</f>
        <v>0</v>
      </c>
      <c r="K142" s="182" t="s">
        <v>1</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85</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449</v>
      </c>
    </row>
    <row r="143" s="2" customFormat="1" ht="21.75" customHeight="1">
      <c r="A143" s="38"/>
      <c r="B143" s="179"/>
      <c r="C143" s="180" t="s">
        <v>361</v>
      </c>
      <c r="D143" s="180" t="s">
        <v>180</v>
      </c>
      <c r="E143" s="181" t="s">
        <v>2486</v>
      </c>
      <c r="F143" s="182" t="s">
        <v>2487</v>
      </c>
      <c r="G143" s="183" t="s">
        <v>650</v>
      </c>
      <c r="H143" s="184">
        <v>1</v>
      </c>
      <c r="I143" s="185"/>
      <c r="J143" s="186">
        <f>ROUND(I143*H143,2)</f>
        <v>0</v>
      </c>
      <c r="K143" s="182" t="s">
        <v>1</v>
      </c>
      <c r="L143" s="39"/>
      <c r="M143" s="187" t="s">
        <v>1</v>
      </c>
      <c r="N143" s="188" t="s">
        <v>42</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269</v>
      </c>
      <c r="AT143" s="191" t="s">
        <v>180</v>
      </c>
      <c r="AU143" s="191" t="s">
        <v>85</v>
      </c>
      <c r="AY143" s="19" t="s">
        <v>177</v>
      </c>
      <c r="BE143" s="192">
        <f>IF(N143="základní",J143,0)</f>
        <v>0</v>
      </c>
      <c r="BF143" s="192">
        <f>IF(N143="snížená",J143,0)</f>
        <v>0</v>
      </c>
      <c r="BG143" s="192">
        <f>IF(N143="zákl. přenesená",J143,0)</f>
        <v>0</v>
      </c>
      <c r="BH143" s="192">
        <f>IF(N143="sníž. přenesená",J143,0)</f>
        <v>0</v>
      </c>
      <c r="BI143" s="192">
        <f>IF(N143="nulová",J143,0)</f>
        <v>0</v>
      </c>
      <c r="BJ143" s="19" t="s">
        <v>85</v>
      </c>
      <c r="BK143" s="192">
        <f>ROUND(I143*H143,2)</f>
        <v>0</v>
      </c>
      <c r="BL143" s="19" t="s">
        <v>269</v>
      </c>
      <c r="BM143" s="191" t="s">
        <v>459</v>
      </c>
    </row>
    <row r="144" s="2" customFormat="1" ht="16.5" customHeight="1">
      <c r="A144" s="38"/>
      <c r="B144" s="179"/>
      <c r="C144" s="180" t="s">
        <v>366</v>
      </c>
      <c r="D144" s="180" t="s">
        <v>180</v>
      </c>
      <c r="E144" s="181" t="s">
        <v>2488</v>
      </c>
      <c r="F144" s="182" t="s">
        <v>2489</v>
      </c>
      <c r="G144" s="183" t="s">
        <v>650</v>
      </c>
      <c r="H144" s="184">
        <v>2</v>
      </c>
      <c r="I144" s="185"/>
      <c r="J144" s="186">
        <f>ROUND(I144*H144,2)</f>
        <v>0</v>
      </c>
      <c r="K144" s="182" t="s">
        <v>1</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85</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474</v>
      </c>
    </row>
    <row r="145" s="2" customFormat="1" ht="16.5" customHeight="1">
      <c r="A145" s="38"/>
      <c r="B145" s="179"/>
      <c r="C145" s="180" t="s">
        <v>371</v>
      </c>
      <c r="D145" s="180" t="s">
        <v>180</v>
      </c>
      <c r="E145" s="181" t="s">
        <v>2490</v>
      </c>
      <c r="F145" s="182" t="s">
        <v>2491</v>
      </c>
      <c r="G145" s="183" t="s">
        <v>650</v>
      </c>
      <c r="H145" s="184">
        <v>2</v>
      </c>
      <c r="I145" s="185"/>
      <c r="J145" s="186">
        <f>ROUND(I145*H145,2)</f>
        <v>0</v>
      </c>
      <c r="K145" s="182" t="s">
        <v>1</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269</v>
      </c>
      <c r="AT145" s="191" t="s">
        <v>180</v>
      </c>
      <c r="AU145" s="191" t="s">
        <v>85</v>
      </c>
      <c r="AY145" s="19" t="s">
        <v>177</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269</v>
      </c>
      <c r="BM145" s="191" t="s">
        <v>485</v>
      </c>
    </row>
    <row r="146" s="2" customFormat="1" ht="16.5" customHeight="1">
      <c r="A146" s="38"/>
      <c r="B146" s="179"/>
      <c r="C146" s="180" t="s">
        <v>7</v>
      </c>
      <c r="D146" s="180" t="s">
        <v>180</v>
      </c>
      <c r="E146" s="181" t="s">
        <v>2492</v>
      </c>
      <c r="F146" s="182" t="s">
        <v>2493</v>
      </c>
      <c r="G146" s="183" t="s">
        <v>650</v>
      </c>
      <c r="H146" s="184">
        <v>2</v>
      </c>
      <c r="I146" s="185"/>
      <c r="J146" s="186">
        <f>ROUND(I146*H146,2)</f>
        <v>0</v>
      </c>
      <c r="K146" s="182" t="s">
        <v>1</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269</v>
      </c>
      <c r="AT146" s="191" t="s">
        <v>180</v>
      </c>
      <c r="AU146" s="191" t="s">
        <v>85</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495</v>
      </c>
    </row>
    <row r="147" s="2" customFormat="1" ht="16.5" customHeight="1">
      <c r="A147" s="38"/>
      <c r="B147" s="179"/>
      <c r="C147" s="180" t="s">
        <v>380</v>
      </c>
      <c r="D147" s="180" t="s">
        <v>180</v>
      </c>
      <c r="E147" s="181" t="s">
        <v>2494</v>
      </c>
      <c r="F147" s="182" t="s">
        <v>2495</v>
      </c>
      <c r="G147" s="183" t="s">
        <v>650</v>
      </c>
      <c r="H147" s="184">
        <v>1</v>
      </c>
      <c r="I147" s="185"/>
      <c r="J147" s="186">
        <f>ROUND(I147*H147,2)</f>
        <v>0</v>
      </c>
      <c r="K147" s="182" t="s">
        <v>1</v>
      </c>
      <c r="L147" s="39"/>
      <c r="M147" s="187" t="s">
        <v>1</v>
      </c>
      <c r="N147" s="188" t="s">
        <v>42</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269</v>
      </c>
      <c r="AT147" s="191" t="s">
        <v>180</v>
      </c>
      <c r="AU147" s="191" t="s">
        <v>85</v>
      </c>
      <c r="AY147" s="19" t="s">
        <v>177</v>
      </c>
      <c r="BE147" s="192">
        <f>IF(N147="základní",J147,0)</f>
        <v>0</v>
      </c>
      <c r="BF147" s="192">
        <f>IF(N147="snížená",J147,0)</f>
        <v>0</v>
      </c>
      <c r="BG147" s="192">
        <f>IF(N147="zákl. přenesená",J147,0)</f>
        <v>0</v>
      </c>
      <c r="BH147" s="192">
        <f>IF(N147="sníž. přenesená",J147,0)</f>
        <v>0</v>
      </c>
      <c r="BI147" s="192">
        <f>IF(N147="nulová",J147,0)</f>
        <v>0</v>
      </c>
      <c r="BJ147" s="19" t="s">
        <v>85</v>
      </c>
      <c r="BK147" s="192">
        <f>ROUND(I147*H147,2)</f>
        <v>0</v>
      </c>
      <c r="BL147" s="19" t="s">
        <v>269</v>
      </c>
      <c r="BM147" s="191" t="s">
        <v>504</v>
      </c>
    </row>
    <row r="148" s="12" customFormat="1" ht="25.92" customHeight="1">
      <c r="A148" s="12"/>
      <c r="B148" s="166"/>
      <c r="C148" s="12"/>
      <c r="D148" s="167" t="s">
        <v>76</v>
      </c>
      <c r="E148" s="168" t="s">
        <v>1944</v>
      </c>
      <c r="F148" s="168" t="s">
        <v>2496</v>
      </c>
      <c r="G148" s="12"/>
      <c r="H148" s="12"/>
      <c r="I148" s="169"/>
      <c r="J148" s="170">
        <f>BK148</f>
        <v>0</v>
      </c>
      <c r="K148" s="12"/>
      <c r="L148" s="166"/>
      <c r="M148" s="171"/>
      <c r="N148" s="172"/>
      <c r="O148" s="172"/>
      <c r="P148" s="173">
        <f>SUM(P149:P154)</f>
        <v>0</v>
      </c>
      <c r="Q148" s="172"/>
      <c r="R148" s="173">
        <f>SUM(R149:R154)</f>
        <v>0</v>
      </c>
      <c r="S148" s="172"/>
      <c r="T148" s="174">
        <f>SUM(T149:T154)</f>
        <v>0</v>
      </c>
      <c r="U148" s="12"/>
      <c r="V148" s="12"/>
      <c r="W148" s="12"/>
      <c r="X148" s="12"/>
      <c r="Y148" s="12"/>
      <c r="Z148" s="12"/>
      <c r="AA148" s="12"/>
      <c r="AB148" s="12"/>
      <c r="AC148" s="12"/>
      <c r="AD148" s="12"/>
      <c r="AE148" s="12"/>
      <c r="AR148" s="167" t="s">
        <v>85</v>
      </c>
      <c r="AT148" s="175" t="s">
        <v>76</v>
      </c>
      <c r="AU148" s="175" t="s">
        <v>77</v>
      </c>
      <c r="AY148" s="167" t="s">
        <v>177</v>
      </c>
      <c r="BK148" s="176">
        <f>SUM(BK149:BK154)</f>
        <v>0</v>
      </c>
    </row>
    <row r="149" s="2" customFormat="1" ht="16.5" customHeight="1">
      <c r="A149" s="38"/>
      <c r="B149" s="179"/>
      <c r="C149" s="180" t="s">
        <v>385</v>
      </c>
      <c r="D149" s="180" t="s">
        <v>180</v>
      </c>
      <c r="E149" s="181" t="s">
        <v>2497</v>
      </c>
      <c r="F149" s="182" t="s">
        <v>2498</v>
      </c>
      <c r="G149" s="183" t="s">
        <v>650</v>
      </c>
      <c r="H149" s="184">
        <v>1</v>
      </c>
      <c r="I149" s="185"/>
      <c r="J149" s="186">
        <f>ROUND(I149*H149,2)</f>
        <v>0</v>
      </c>
      <c r="K149" s="182" t="s">
        <v>1</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269</v>
      </c>
      <c r="AT149" s="191" t="s">
        <v>180</v>
      </c>
      <c r="AU149" s="191" t="s">
        <v>85</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514</v>
      </c>
    </row>
    <row r="150" s="2" customFormat="1" ht="16.5" customHeight="1">
      <c r="A150" s="38"/>
      <c r="B150" s="179"/>
      <c r="C150" s="180" t="s">
        <v>389</v>
      </c>
      <c r="D150" s="180" t="s">
        <v>180</v>
      </c>
      <c r="E150" s="181" t="s">
        <v>2499</v>
      </c>
      <c r="F150" s="182" t="s">
        <v>2500</v>
      </c>
      <c r="G150" s="183" t="s">
        <v>650</v>
      </c>
      <c r="H150" s="184">
        <v>1</v>
      </c>
      <c r="I150" s="185"/>
      <c r="J150" s="186">
        <f>ROUND(I150*H150,2)</f>
        <v>0</v>
      </c>
      <c r="K150" s="182" t="s">
        <v>1</v>
      </c>
      <c r="L150" s="39"/>
      <c r="M150" s="187" t="s">
        <v>1</v>
      </c>
      <c r="N150" s="188" t="s">
        <v>42</v>
      </c>
      <c r="O150" s="77"/>
      <c r="P150" s="189">
        <f>O150*H150</f>
        <v>0</v>
      </c>
      <c r="Q150" s="189">
        <v>0</v>
      </c>
      <c r="R150" s="189">
        <f>Q150*H150</f>
        <v>0</v>
      </c>
      <c r="S150" s="189">
        <v>0</v>
      </c>
      <c r="T150" s="190">
        <f>S150*H150</f>
        <v>0</v>
      </c>
      <c r="U150" s="38"/>
      <c r="V150" s="38"/>
      <c r="W150" s="38"/>
      <c r="X150" s="38"/>
      <c r="Y150" s="38"/>
      <c r="Z150" s="38"/>
      <c r="AA150" s="38"/>
      <c r="AB150" s="38"/>
      <c r="AC150" s="38"/>
      <c r="AD150" s="38"/>
      <c r="AE150" s="38"/>
      <c r="AR150" s="191" t="s">
        <v>269</v>
      </c>
      <c r="AT150" s="191" t="s">
        <v>180</v>
      </c>
      <c r="AU150" s="191" t="s">
        <v>85</v>
      </c>
      <c r="AY150" s="19" t="s">
        <v>177</v>
      </c>
      <c r="BE150" s="192">
        <f>IF(N150="základní",J150,0)</f>
        <v>0</v>
      </c>
      <c r="BF150" s="192">
        <f>IF(N150="snížená",J150,0)</f>
        <v>0</v>
      </c>
      <c r="BG150" s="192">
        <f>IF(N150="zákl. přenesená",J150,0)</f>
        <v>0</v>
      </c>
      <c r="BH150" s="192">
        <f>IF(N150="sníž. přenesená",J150,0)</f>
        <v>0</v>
      </c>
      <c r="BI150" s="192">
        <f>IF(N150="nulová",J150,0)</f>
        <v>0</v>
      </c>
      <c r="BJ150" s="19" t="s">
        <v>85</v>
      </c>
      <c r="BK150" s="192">
        <f>ROUND(I150*H150,2)</f>
        <v>0</v>
      </c>
      <c r="BL150" s="19" t="s">
        <v>269</v>
      </c>
      <c r="BM150" s="191" t="s">
        <v>524</v>
      </c>
    </row>
    <row r="151" s="2" customFormat="1" ht="16.5" customHeight="1">
      <c r="A151" s="38"/>
      <c r="B151" s="179"/>
      <c r="C151" s="180" t="s">
        <v>217</v>
      </c>
      <c r="D151" s="180" t="s">
        <v>180</v>
      </c>
      <c r="E151" s="181" t="s">
        <v>2501</v>
      </c>
      <c r="F151" s="182" t="s">
        <v>2502</v>
      </c>
      <c r="G151" s="183" t="s">
        <v>650</v>
      </c>
      <c r="H151" s="184">
        <v>2</v>
      </c>
      <c r="I151" s="185"/>
      <c r="J151" s="186">
        <f>ROUND(I151*H151,2)</f>
        <v>0</v>
      </c>
      <c r="K151" s="182" t="s">
        <v>1</v>
      </c>
      <c r="L151" s="39"/>
      <c r="M151" s="187" t="s">
        <v>1</v>
      </c>
      <c r="N151" s="188" t="s">
        <v>42</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269</v>
      </c>
      <c r="AT151" s="191" t="s">
        <v>180</v>
      </c>
      <c r="AU151" s="191" t="s">
        <v>85</v>
      </c>
      <c r="AY151" s="19" t="s">
        <v>177</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269</v>
      </c>
      <c r="BM151" s="191" t="s">
        <v>542</v>
      </c>
    </row>
    <row r="152" s="2" customFormat="1" ht="16.5" customHeight="1">
      <c r="A152" s="38"/>
      <c r="B152" s="179"/>
      <c r="C152" s="180" t="s">
        <v>406</v>
      </c>
      <c r="D152" s="180" t="s">
        <v>180</v>
      </c>
      <c r="E152" s="181" t="s">
        <v>2503</v>
      </c>
      <c r="F152" s="182" t="s">
        <v>2504</v>
      </c>
      <c r="G152" s="183" t="s">
        <v>369</v>
      </c>
      <c r="H152" s="184">
        <v>100</v>
      </c>
      <c r="I152" s="185"/>
      <c r="J152" s="186">
        <f>ROUND(I152*H152,2)</f>
        <v>0</v>
      </c>
      <c r="K152" s="182" t="s">
        <v>1</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269</v>
      </c>
      <c r="AT152" s="191" t="s">
        <v>180</v>
      </c>
      <c r="AU152" s="191" t="s">
        <v>85</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269</v>
      </c>
      <c r="BM152" s="191" t="s">
        <v>214</v>
      </c>
    </row>
    <row r="153" s="2" customFormat="1" ht="16.5" customHeight="1">
      <c r="A153" s="38"/>
      <c r="B153" s="179"/>
      <c r="C153" s="180" t="s">
        <v>411</v>
      </c>
      <c r="D153" s="180" t="s">
        <v>180</v>
      </c>
      <c r="E153" s="181" t="s">
        <v>2505</v>
      </c>
      <c r="F153" s="182" t="s">
        <v>2506</v>
      </c>
      <c r="G153" s="183" t="s">
        <v>650</v>
      </c>
      <c r="H153" s="184">
        <v>60</v>
      </c>
      <c r="I153" s="185"/>
      <c r="J153" s="186">
        <f>ROUND(I153*H153,2)</f>
        <v>0</v>
      </c>
      <c r="K153" s="182" t="s">
        <v>1</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269</v>
      </c>
      <c r="AT153" s="191" t="s">
        <v>180</v>
      </c>
      <c r="AU153" s="191" t="s">
        <v>85</v>
      </c>
      <c r="AY153" s="19" t="s">
        <v>177</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269</v>
      </c>
      <c r="BM153" s="191" t="s">
        <v>587</v>
      </c>
    </row>
    <row r="154" s="2" customFormat="1" ht="16.5" customHeight="1">
      <c r="A154" s="38"/>
      <c r="B154" s="179"/>
      <c r="C154" s="180" t="s">
        <v>415</v>
      </c>
      <c r="D154" s="180" t="s">
        <v>180</v>
      </c>
      <c r="E154" s="181" t="s">
        <v>2507</v>
      </c>
      <c r="F154" s="182" t="s">
        <v>2508</v>
      </c>
      <c r="G154" s="183" t="s">
        <v>2509</v>
      </c>
      <c r="H154" s="184">
        <v>18</v>
      </c>
      <c r="I154" s="185"/>
      <c r="J154" s="186">
        <f>ROUND(I154*H154,2)</f>
        <v>0</v>
      </c>
      <c r="K154" s="182" t="s">
        <v>1</v>
      </c>
      <c r="L154" s="39"/>
      <c r="M154" s="248" t="s">
        <v>1</v>
      </c>
      <c r="N154" s="249" t="s">
        <v>42</v>
      </c>
      <c r="O154" s="200"/>
      <c r="P154" s="250">
        <f>O154*H154</f>
        <v>0</v>
      </c>
      <c r="Q154" s="250">
        <v>0</v>
      </c>
      <c r="R154" s="250">
        <f>Q154*H154</f>
        <v>0</v>
      </c>
      <c r="S154" s="250">
        <v>0</v>
      </c>
      <c r="T154" s="251">
        <f>S154*H154</f>
        <v>0</v>
      </c>
      <c r="U154" s="38"/>
      <c r="V154" s="38"/>
      <c r="W154" s="38"/>
      <c r="X154" s="38"/>
      <c r="Y154" s="38"/>
      <c r="Z154" s="38"/>
      <c r="AA154" s="38"/>
      <c r="AB154" s="38"/>
      <c r="AC154" s="38"/>
      <c r="AD154" s="38"/>
      <c r="AE154" s="38"/>
      <c r="AR154" s="191" t="s">
        <v>269</v>
      </c>
      <c r="AT154" s="191" t="s">
        <v>180</v>
      </c>
      <c r="AU154" s="191" t="s">
        <v>85</v>
      </c>
      <c r="AY154" s="19" t="s">
        <v>177</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269</v>
      </c>
      <c r="BM154" s="191" t="s">
        <v>610</v>
      </c>
    </row>
    <row r="155" s="2" customFormat="1" ht="6.96" customHeight="1">
      <c r="A155" s="38"/>
      <c r="B155" s="60"/>
      <c r="C155" s="61"/>
      <c r="D155" s="61"/>
      <c r="E155" s="61"/>
      <c r="F155" s="61"/>
      <c r="G155" s="61"/>
      <c r="H155" s="61"/>
      <c r="I155" s="61"/>
      <c r="J155" s="61"/>
      <c r="K155" s="61"/>
      <c r="L155" s="39"/>
      <c r="M155" s="38"/>
      <c r="O155" s="38"/>
      <c r="P155" s="38"/>
      <c r="Q155" s="38"/>
      <c r="R155" s="38"/>
      <c r="S155" s="38"/>
      <c r="T155" s="38"/>
      <c r="U155" s="38"/>
      <c r="V155" s="38"/>
      <c r="W155" s="38"/>
      <c r="X155" s="38"/>
      <c r="Y155" s="38"/>
      <c r="Z155" s="38"/>
      <c r="AA155" s="38"/>
      <c r="AB155" s="38"/>
      <c r="AC155" s="38"/>
      <c r="AD155" s="38"/>
      <c r="AE155" s="38"/>
    </row>
  </sheetData>
  <autoFilter ref="C120:K154"/>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131</v>
      </c>
      <c r="AZ2" s="202" t="s">
        <v>2206</v>
      </c>
      <c r="BA2" s="202" t="s">
        <v>1</v>
      </c>
      <c r="BB2" s="202" t="s">
        <v>1</v>
      </c>
      <c r="BC2" s="202" t="s">
        <v>2510</v>
      </c>
      <c r="BD2" s="202" t="s">
        <v>87</v>
      </c>
    </row>
    <row r="3" s="1" customFormat="1" ht="6.96" customHeight="1">
      <c r="B3" s="20"/>
      <c r="C3" s="21"/>
      <c r="D3" s="21"/>
      <c r="E3" s="21"/>
      <c r="F3" s="21"/>
      <c r="G3" s="21"/>
      <c r="H3" s="21"/>
      <c r="I3" s="21"/>
      <c r="J3" s="21"/>
      <c r="K3" s="21"/>
      <c r="L3" s="22"/>
      <c r="AT3" s="19" t="s">
        <v>87</v>
      </c>
      <c r="AZ3" s="202" t="s">
        <v>210</v>
      </c>
      <c r="BA3" s="202" t="s">
        <v>1</v>
      </c>
      <c r="BB3" s="202" t="s">
        <v>1</v>
      </c>
      <c r="BC3" s="202" t="s">
        <v>2511</v>
      </c>
      <c r="BD3" s="202" t="s">
        <v>87</v>
      </c>
    </row>
    <row r="4" s="1" customFormat="1" ht="24.96" customHeight="1">
      <c r="B4" s="22"/>
      <c r="D4" s="23" t="s">
        <v>150</v>
      </c>
      <c r="L4" s="22"/>
      <c r="M4" s="128" t="s">
        <v>10</v>
      </c>
      <c r="AT4" s="19" t="s">
        <v>3</v>
      </c>
      <c r="AZ4" s="202" t="s">
        <v>228</v>
      </c>
      <c r="BA4" s="202" t="s">
        <v>1</v>
      </c>
      <c r="BB4" s="202" t="s">
        <v>1</v>
      </c>
      <c r="BC4" s="202" t="s">
        <v>2511</v>
      </c>
      <c r="BD4" s="202" t="s">
        <v>87</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2512</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ROUND(J124,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ROUND((SUM(BE124:BE163)),  2)</f>
        <v>0</v>
      </c>
      <c r="G33" s="38"/>
      <c r="H33" s="38"/>
      <c r="I33" s="136">
        <v>0.20999999999999999</v>
      </c>
      <c r="J33" s="135">
        <f>ROUND(((SUM(BE124:BE163))*I33),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ROUND((SUM(BF124:BF163)),  2)</f>
        <v>0</v>
      </c>
      <c r="G34" s="38"/>
      <c r="H34" s="38"/>
      <c r="I34" s="136">
        <v>0.14999999999999999</v>
      </c>
      <c r="J34" s="135">
        <f>ROUND(((SUM(BF124:BF163))*I34),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ROUND((SUM(BG124:BG163)),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ROUND((SUM(BH124:BH163)),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ROUND((SUM(BI124:BI163)),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08 - Přeložení schodiště u pozorovatelny</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J124</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240</v>
      </c>
      <c r="E97" s="150"/>
      <c r="F97" s="150"/>
      <c r="G97" s="150"/>
      <c r="H97" s="150"/>
      <c r="I97" s="150"/>
      <c r="J97" s="151">
        <f>J125</f>
        <v>0</v>
      </c>
      <c r="K97" s="9"/>
      <c r="L97" s="148"/>
      <c r="S97" s="9"/>
      <c r="T97" s="9"/>
      <c r="U97" s="9"/>
      <c r="V97" s="9"/>
      <c r="W97" s="9"/>
      <c r="X97" s="9"/>
      <c r="Y97" s="9"/>
      <c r="Z97" s="9"/>
      <c r="AA97" s="9"/>
      <c r="AB97" s="9"/>
      <c r="AC97" s="9"/>
      <c r="AD97" s="9"/>
      <c r="AE97" s="9"/>
    </row>
    <row r="98" s="10" customFormat="1" ht="19.92" customHeight="1">
      <c r="A98" s="10"/>
      <c r="B98" s="152"/>
      <c r="C98" s="10"/>
      <c r="D98" s="153" t="s">
        <v>241</v>
      </c>
      <c r="E98" s="154"/>
      <c r="F98" s="154"/>
      <c r="G98" s="154"/>
      <c r="H98" s="154"/>
      <c r="I98" s="154"/>
      <c r="J98" s="155">
        <f>J126</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242</v>
      </c>
      <c r="E99" s="154"/>
      <c r="F99" s="154"/>
      <c r="G99" s="154"/>
      <c r="H99" s="154"/>
      <c r="I99" s="154"/>
      <c r="J99" s="155">
        <f>J145</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245</v>
      </c>
      <c r="E100" s="154"/>
      <c r="F100" s="154"/>
      <c r="G100" s="154"/>
      <c r="H100" s="154"/>
      <c r="I100" s="154"/>
      <c r="J100" s="155">
        <f>J148</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247</v>
      </c>
      <c r="E101" s="154"/>
      <c r="F101" s="154"/>
      <c r="G101" s="154"/>
      <c r="H101" s="154"/>
      <c r="I101" s="154"/>
      <c r="J101" s="155">
        <f>J154</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248</v>
      </c>
      <c r="E102" s="154"/>
      <c r="F102" s="154"/>
      <c r="G102" s="154"/>
      <c r="H102" s="154"/>
      <c r="I102" s="154"/>
      <c r="J102" s="155">
        <f>J157</f>
        <v>0</v>
      </c>
      <c r="K102" s="10"/>
      <c r="L102" s="152"/>
      <c r="S102" s="10"/>
      <c r="T102" s="10"/>
      <c r="U102" s="10"/>
      <c r="V102" s="10"/>
      <c r="W102" s="10"/>
      <c r="X102" s="10"/>
      <c r="Y102" s="10"/>
      <c r="Z102" s="10"/>
      <c r="AA102" s="10"/>
      <c r="AB102" s="10"/>
      <c r="AC102" s="10"/>
      <c r="AD102" s="10"/>
      <c r="AE102" s="10"/>
    </row>
    <row r="103" s="9" customFormat="1" ht="24.96" customHeight="1">
      <c r="A103" s="9"/>
      <c r="B103" s="148"/>
      <c r="C103" s="9"/>
      <c r="D103" s="149" t="s">
        <v>249</v>
      </c>
      <c r="E103" s="150"/>
      <c r="F103" s="150"/>
      <c r="G103" s="150"/>
      <c r="H103" s="150"/>
      <c r="I103" s="150"/>
      <c r="J103" s="151">
        <f>J159</f>
        <v>0</v>
      </c>
      <c r="K103" s="9"/>
      <c r="L103" s="148"/>
      <c r="S103" s="9"/>
      <c r="T103" s="9"/>
      <c r="U103" s="9"/>
      <c r="V103" s="9"/>
      <c r="W103" s="9"/>
      <c r="X103" s="9"/>
      <c r="Y103" s="9"/>
      <c r="Z103" s="9"/>
      <c r="AA103" s="9"/>
      <c r="AB103" s="9"/>
      <c r="AC103" s="9"/>
      <c r="AD103" s="9"/>
      <c r="AE103" s="9"/>
    </row>
    <row r="104" s="10" customFormat="1" ht="19.92" customHeight="1">
      <c r="A104" s="10"/>
      <c r="B104" s="152"/>
      <c r="C104" s="10"/>
      <c r="D104" s="153" t="s">
        <v>256</v>
      </c>
      <c r="E104" s="154"/>
      <c r="F104" s="154"/>
      <c r="G104" s="154"/>
      <c r="H104" s="154"/>
      <c r="I104" s="154"/>
      <c r="J104" s="155">
        <f>J160</f>
        <v>0</v>
      </c>
      <c r="K104" s="10"/>
      <c r="L104" s="152"/>
      <c r="S104" s="10"/>
      <c r="T104" s="10"/>
      <c r="U104" s="10"/>
      <c r="V104" s="10"/>
      <c r="W104" s="10"/>
      <c r="X104" s="10"/>
      <c r="Y104" s="10"/>
      <c r="Z104" s="10"/>
      <c r="AA104" s="10"/>
      <c r="AB104" s="10"/>
      <c r="AC104" s="10"/>
      <c r="AD104" s="10"/>
      <c r="AE104" s="10"/>
    </row>
    <row r="105" s="2" customFormat="1" ht="21.84" customHeight="1">
      <c r="A105" s="38"/>
      <c r="B105" s="39"/>
      <c r="C105" s="38"/>
      <c r="D105" s="38"/>
      <c r="E105" s="38"/>
      <c r="F105" s="38"/>
      <c r="G105" s="38"/>
      <c r="H105" s="38"/>
      <c r="I105" s="38"/>
      <c r="J105" s="38"/>
      <c r="K105" s="38"/>
      <c r="L105" s="55"/>
      <c r="S105" s="38"/>
      <c r="T105" s="38"/>
      <c r="U105" s="38"/>
      <c r="V105" s="38"/>
      <c r="W105" s="38"/>
      <c r="X105" s="38"/>
      <c r="Y105" s="38"/>
      <c r="Z105" s="38"/>
      <c r="AA105" s="38"/>
      <c r="AB105" s="38"/>
      <c r="AC105" s="38"/>
      <c r="AD105" s="38"/>
      <c r="AE105" s="38"/>
    </row>
    <row r="106" s="2" customFormat="1" ht="6.96" customHeight="1">
      <c r="A106" s="38"/>
      <c r="B106" s="60"/>
      <c r="C106" s="61"/>
      <c r="D106" s="61"/>
      <c r="E106" s="61"/>
      <c r="F106" s="61"/>
      <c r="G106" s="61"/>
      <c r="H106" s="61"/>
      <c r="I106" s="61"/>
      <c r="J106" s="61"/>
      <c r="K106" s="61"/>
      <c r="L106" s="55"/>
      <c r="S106" s="38"/>
      <c r="T106" s="38"/>
      <c r="U106" s="38"/>
      <c r="V106" s="38"/>
      <c r="W106" s="38"/>
      <c r="X106" s="38"/>
      <c r="Y106" s="38"/>
      <c r="Z106" s="38"/>
      <c r="AA106" s="38"/>
      <c r="AB106" s="38"/>
      <c r="AC106" s="38"/>
      <c r="AD106" s="38"/>
      <c r="AE106" s="38"/>
    </row>
    <row r="110" s="2" customFormat="1" ht="6.96" customHeight="1">
      <c r="A110" s="38"/>
      <c r="B110" s="62"/>
      <c r="C110" s="63"/>
      <c r="D110" s="63"/>
      <c r="E110" s="63"/>
      <c r="F110" s="63"/>
      <c r="G110" s="63"/>
      <c r="H110" s="63"/>
      <c r="I110" s="63"/>
      <c r="J110" s="63"/>
      <c r="K110" s="63"/>
      <c r="L110" s="55"/>
      <c r="S110" s="38"/>
      <c r="T110" s="38"/>
      <c r="U110" s="38"/>
      <c r="V110" s="38"/>
      <c r="W110" s="38"/>
      <c r="X110" s="38"/>
      <c r="Y110" s="38"/>
      <c r="Z110" s="38"/>
      <c r="AA110" s="38"/>
      <c r="AB110" s="38"/>
      <c r="AC110" s="38"/>
      <c r="AD110" s="38"/>
      <c r="AE110" s="38"/>
    </row>
    <row r="111" s="2" customFormat="1" ht="24.96" customHeight="1">
      <c r="A111" s="38"/>
      <c r="B111" s="39"/>
      <c r="C111" s="23" t="s">
        <v>161</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6.96" customHeight="1">
      <c r="A112" s="38"/>
      <c r="B112" s="39"/>
      <c r="C112" s="38"/>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2" customHeight="1">
      <c r="A113" s="38"/>
      <c r="B113" s="39"/>
      <c r="C113" s="32" t="s">
        <v>16</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6.5" customHeight="1">
      <c r="A114" s="38"/>
      <c r="B114" s="39"/>
      <c r="C114" s="38"/>
      <c r="D114" s="38"/>
      <c r="E114" s="129" t="str">
        <f>E7</f>
        <v>Klubovna volejbalu, stavební úpravy sportoviště-aktualizace 09/2023</v>
      </c>
      <c r="F114" s="32"/>
      <c r="G114" s="32"/>
      <c r="H114" s="32"/>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151</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6.5" customHeight="1">
      <c r="A116" s="38"/>
      <c r="B116" s="39"/>
      <c r="C116" s="38"/>
      <c r="D116" s="38"/>
      <c r="E116" s="67" t="str">
        <f>E9</f>
        <v>SO 08 - Přeložení schodiště u pozorovatelny</v>
      </c>
      <c r="F116" s="38"/>
      <c r="G116" s="38"/>
      <c r="H116" s="38"/>
      <c r="I116" s="38"/>
      <c r="J116" s="38"/>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2" customHeight="1">
      <c r="A118" s="38"/>
      <c r="B118" s="39"/>
      <c r="C118" s="32" t="s">
        <v>20</v>
      </c>
      <c r="D118" s="38"/>
      <c r="E118" s="38"/>
      <c r="F118" s="27" t="str">
        <f>F12</f>
        <v>Lázně Bělohrad</v>
      </c>
      <c r="G118" s="38"/>
      <c r="H118" s="38"/>
      <c r="I118" s="32" t="s">
        <v>22</v>
      </c>
      <c r="J118" s="69" t="str">
        <f>IF(J12="","",J12)</f>
        <v>18. 9. 2023</v>
      </c>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25.65" customHeight="1">
      <c r="A120" s="38"/>
      <c r="B120" s="39"/>
      <c r="C120" s="32" t="s">
        <v>24</v>
      </c>
      <c r="D120" s="38"/>
      <c r="E120" s="38"/>
      <c r="F120" s="27" t="str">
        <f>E15</f>
        <v>TJ Lázně Bělohrad z.s.</v>
      </c>
      <c r="G120" s="38"/>
      <c r="H120" s="38"/>
      <c r="I120" s="32" t="s">
        <v>30</v>
      </c>
      <c r="J120" s="36" t="str">
        <f>E21</f>
        <v>ATELIER TSUNAMI s.r.o. Náchod</v>
      </c>
      <c r="K120" s="38"/>
      <c r="L120" s="55"/>
      <c r="S120" s="38"/>
      <c r="T120" s="38"/>
      <c r="U120" s="38"/>
      <c r="V120" s="38"/>
      <c r="W120" s="38"/>
      <c r="X120" s="38"/>
      <c r="Y120" s="38"/>
      <c r="Z120" s="38"/>
      <c r="AA120" s="38"/>
      <c r="AB120" s="38"/>
      <c r="AC120" s="38"/>
      <c r="AD120" s="38"/>
      <c r="AE120" s="38"/>
    </row>
    <row r="121" s="2" customFormat="1" ht="15.15" customHeight="1">
      <c r="A121" s="38"/>
      <c r="B121" s="39"/>
      <c r="C121" s="32" t="s">
        <v>28</v>
      </c>
      <c r="D121" s="38"/>
      <c r="E121" s="38"/>
      <c r="F121" s="27" t="str">
        <f>IF(E18="","",E18)</f>
        <v>Vyplň údaj</v>
      </c>
      <c r="G121" s="38"/>
      <c r="H121" s="38"/>
      <c r="I121" s="32" t="s">
        <v>33</v>
      </c>
      <c r="J121" s="36" t="str">
        <f>E24</f>
        <v>Ing. Lenka Kasperová</v>
      </c>
      <c r="K121" s="38"/>
      <c r="L121" s="55"/>
      <c r="S121" s="38"/>
      <c r="T121" s="38"/>
      <c r="U121" s="38"/>
      <c r="V121" s="38"/>
      <c r="W121" s="38"/>
      <c r="X121" s="38"/>
      <c r="Y121" s="38"/>
      <c r="Z121" s="38"/>
      <c r="AA121" s="38"/>
      <c r="AB121" s="38"/>
      <c r="AC121" s="38"/>
      <c r="AD121" s="38"/>
      <c r="AE121" s="38"/>
    </row>
    <row r="122" s="2" customFormat="1" ht="10.32" customHeight="1">
      <c r="A122" s="38"/>
      <c r="B122" s="39"/>
      <c r="C122" s="38"/>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11" customFormat="1" ht="29.28" customHeight="1">
      <c r="A123" s="156"/>
      <c r="B123" s="157"/>
      <c r="C123" s="158" t="s">
        <v>162</v>
      </c>
      <c r="D123" s="159" t="s">
        <v>62</v>
      </c>
      <c r="E123" s="159" t="s">
        <v>58</v>
      </c>
      <c r="F123" s="159" t="s">
        <v>59</v>
      </c>
      <c r="G123" s="159" t="s">
        <v>163</v>
      </c>
      <c r="H123" s="159" t="s">
        <v>164</v>
      </c>
      <c r="I123" s="159" t="s">
        <v>165</v>
      </c>
      <c r="J123" s="159" t="s">
        <v>155</v>
      </c>
      <c r="K123" s="160" t="s">
        <v>166</v>
      </c>
      <c r="L123" s="161"/>
      <c r="M123" s="86" t="s">
        <v>1</v>
      </c>
      <c r="N123" s="87" t="s">
        <v>41</v>
      </c>
      <c r="O123" s="87" t="s">
        <v>167</v>
      </c>
      <c r="P123" s="87" t="s">
        <v>168</v>
      </c>
      <c r="Q123" s="87" t="s">
        <v>169</v>
      </c>
      <c r="R123" s="87" t="s">
        <v>170</v>
      </c>
      <c r="S123" s="87" t="s">
        <v>171</v>
      </c>
      <c r="T123" s="88" t="s">
        <v>172</v>
      </c>
      <c r="U123" s="156"/>
      <c r="V123" s="156"/>
      <c r="W123" s="156"/>
      <c r="X123" s="156"/>
      <c r="Y123" s="156"/>
      <c r="Z123" s="156"/>
      <c r="AA123" s="156"/>
      <c r="AB123" s="156"/>
      <c r="AC123" s="156"/>
      <c r="AD123" s="156"/>
      <c r="AE123" s="156"/>
    </row>
    <row r="124" s="2" customFormat="1" ht="22.8" customHeight="1">
      <c r="A124" s="38"/>
      <c r="B124" s="39"/>
      <c r="C124" s="93" t="s">
        <v>173</v>
      </c>
      <c r="D124" s="38"/>
      <c r="E124" s="38"/>
      <c r="F124" s="38"/>
      <c r="G124" s="38"/>
      <c r="H124" s="38"/>
      <c r="I124" s="38"/>
      <c r="J124" s="162">
        <f>BK124</f>
        <v>0</v>
      </c>
      <c r="K124" s="38"/>
      <c r="L124" s="39"/>
      <c r="M124" s="89"/>
      <c r="N124" s="73"/>
      <c r="O124" s="90"/>
      <c r="P124" s="163">
        <f>P125+P159</f>
        <v>0</v>
      </c>
      <c r="Q124" s="90"/>
      <c r="R124" s="163">
        <f>R125+R159</f>
        <v>1.3760753289600001</v>
      </c>
      <c r="S124" s="90"/>
      <c r="T124" s="164">
        <f>T125+T159</f>
        <v>0.39000000000000001</v>
      </c>
      <c r="U124" s="38"/>
      <c r="V124" s="38"/>
      <c r="W124" s="38"/>
      <c r="X124" s="38"/>
      <c r="Y124" s="38"/>
      <c r="Z124" s="38"/>
      <c r="AA124" s="38"/>
      <c r="AB124" s="38"/>
      <c r="AC124" s="38"/>
      <c r="AD124" s="38"/>
      <c r="AE124" s="38"/>
      <c r="AT124" s="19" t="s">
        <v>76</v>
      </c>
      <c r="AU124" s="19" t="s">
        <v>157</v>
      </c>
      <c r="BK124" s="165">
        <f>BK125+BK159</f>
        <v>0</v>
      </c>
    </row>
    <row r="125" s="12" customFormat="1" ht="25.92" customHeight="1">
      <c r="A125" s="12"/>
      <c r="B125" s="166"/>
      <c r="C125" s="12"/>
      <c r="D125" s="167" t="s">
        <v>76</v>
      </c>
      <c r="E125" s="168" t="s">
        <v>262</v>
      </c>
      <c r="F125" s="168" t="s">
        <v>263</v>
      </c>
      <c r="G125" s="12"/>
      <c r="H125" s="12"/>
      <c r="I125" s="169"/>
      <c r="J125" s="170">
        <f>BK125</f>
        <v>0</v>
      </c>
      <c r="K125" s="12"/>
      <c r="L125" s="166"/>
      <c r="M125" s="171"/>
      <c r="N125" s="172"/>
      <c r="O125" s="172"/>
      <c r="P125" s="173">
        <f>P126+P145+P148+P154+P157</f>
        <v>0</v>
      </c>
      <c r="Q125" s="172"/>
      <c r="R125" s="173">
        <f>R126+R145+R148+R154+R157</f>
        <v>1.3760753289600001</v>
      </c>
      <c r="S125" s="172"/>
      <c r="T125" s="174">
        <f>T126+T145+T148+T154+T157</f>
        <v>0.39000000000000001</v>
      </c>
      <c r="U125" s="12"/>
      <c r="V125" s="12"/>
      <c r="W125" s="12"/>
      <c r="X125" s="12"/>
      <c r="Y125" s="12"/>
      <c r="Z125" s="12"/>
      <c r="AA125" s="12"/>
      <c r="AB125" s="12"/>
      <c r="AC125" s="12"/>
      <c r="AD125" s="12"/>
      <c r="AE125" s="12"/>
      <c r="AR125" s="167" t="s">
        <v>85</v>
      </c>
      <c r="AT125" s="175" t="s">
        <v>76</v>
      </c>
      <c r="AU125" s="175" t="s">
        <v>77</v>
      </c>
      <c r="AY125" s="167" t="s">
        <v>177</v>
      </c>
      <c r="BK125" s="176">
        <f>BK126+BK145+BK148+BK154+BK157</f>
        <v>0</v>
      </c>
    </row>
    <row r="126" s="12" customFormat="1" ht="22.8" customHeight="1">
      <c r="A126" s="12"/>
      <c r="B126" s="166"/>
      <c r="C126" s="12"/>
      <c r="D126" s="167" t="s">
        <v>76</v>
      </c>
      <c r="E126" s="177" t="s">
        <v>85</v>
      </c>
      <c r="F126" s="177" t="s">
        <v>264</v>
      </c>
      <c r="G126" s="12"/>
      <c r="H126" s="12"/>
      <c r="I126" s="169"/>
      <c r="J126" s="178">
        <f>BK126</f>
        <v>0</v>
      </c>
      <c r="K126" s="12"/>
      <c r="L126" s="166"/>
      <c r="M126" s="171"/>
      <c r="N126" s="172"/>
      <c r="O126" s="172"/>
      <c r="P126" s="173">
        <f>SUM(P127:P144)</f>
        <v>0</v>
      </c>
      <c r="Q126" s="172"/>
      <c r="R126" s="173">
        <f>SUM(R127:R144)</f>
        <v>0</v>
      </c>
      <c r="S126" s="172"/>
      <c r="T126" s="174">
        <f>SUM(T127:T144)</f>
        <v>0.39000000000000001</v>
      </c>
      <c r="U126" s="12"/>
      <c r="V126" s="12"/>
      <c r="W126" s="12"/>
      <c r="X126" s="12"/>
      <c r="Y126" s="12"/>
      <c r="Z126" s="12"/>
      <c r="AA126" s="12"/>
      <c r="AB126" s="12"/>
      <c r="AC126" s="12"/>
      <c r="AD126" s="12"/>
      <c r="AE126" s="12"/>
      <c r="AR126" s="167" t="s">
        <v>85</v>
      </c>
      <c r="AT126" s="175" t="s">
        <v>76</v>
      </c>
      <c r="AU126" s="175" t="s">
        <v>85</v>
      </c>
      <c r="AY126" s="167" t="s">
        <v>177</v>
      </c>
      <c r="BK126" s="176">
        <f>SUM(BK127:BK144)</f>
        <v>0</v>
      </c>
    </row>
    <row r="127" s="2" customFormat="1" ht="24.15" customHeight="1">
      <c r="A127" s="38"/>
      <c r="B127" s="179"/>
      <c r="C127" s="180" t="s">
        <v>85</v>
      </c>
      <c r="D127" s="180" t="s">
        <v>180</v>
      </c>
      <c r="E127" s="181" t="s">
        <v>2216</v>
      </c>
      <c r="F127" s="182" t="s">
        <v>2217</v>
      </c>
      <c r="G127" s="183" t="s">
        <v>220</v>
      </c>
      <c r="H127" s="184">
        <v>1.5</v>
      </c>
      <c r="I127" s="185"/>
      <c r="J127" s="186">
        <f>ROUND(I127*H127,2)</f>
        <v>0</v>
      </c>
      <c r="K127" s="182" t="s">
        <v>268</v>
      </c>
      <c r="L127" s="39"/>
      <c r="M127" s="187" t="s">
        <v>1</v>
      </c>
      <c r="N127" s="188" t="s">
        <v>42</v>
      </c>
      <c r="O127" s="77"/>
      <c r="P127" s="189">
        <f>O127*H127</f>
        <v>0</v>
      </c>
      <c r="Q127" s="189">
        <v>0</v>
      </c>
      <c r="R127" s="189">
        <f>Q127*H127</f>
        <v>0</v>
      </c>
      <c r="S127" s="189">
        <v>0.26000000000000001</v>
      </c>
      <c r="T127" s="190">
        <f>S127*H127</f>
        <v>0.39000000000000001</v>
      </c>
      <c r="U127" s="38"/>
      <c r="V127" s="38"/>
      <c r="W127" s="38"/>
      <c r="X127" s="38"/>
      <c r="Y127" s="38"/>
      <c r="Z127" s="38"/>
      <c r="AA127" s="38"/>
      <c r="AB127" s="38"/>
      <c r="AC127" s="38"/>
      <c r="AD127" s="38"/>
      <c r="AE127" s="38"/>
      <c r="AR127" s="191" t="s">
        <v>269</v>
      </c>
      <c r="AT127" s="191" t="s">
        <v>180</v>
      </c>
      <c r="AU127" s="191" t="s">
        <v>87</v>
      </c>
      <c r="AY127" s="19" t="s">
        <v>177</v>
      </c>
      <c r="BE127" s="192">
        <f>IF(N127="základní",J127,0)</f>
        <v>0</v>
      </c>
      <c r="BF127" s="192">
        <f>IF(N127="snížená",J127,0)</f>
        <v>0</v>
      </c>
      <c r="BG127" s="192">
        <f>IF(N127="zákl. přenesená",J127,0)</f>
        <v>0</v>
      </c>
      <c r="BH127" s="192">
        <f>IF(N127="sníž. přenesená",J127,0)</f>
        <v>0</v>
      </c>
      <c r="BI127" s="192">
        <f>IF(N127="nulová",J127,0)</f>
        <v>0</v>
      </c>
      <c r="BJ127" s="19" t="s">
        <v>85</v>
      </c>
      <c r="BK127" s="192">
        <f>ROUND(I127*H127,2)</f>
        <v>0</v>
      </c>
      <c r="BL127" s="19" t="s">
        <v>269</v>
      </c>
      <c r="BM127" s="191" t="s">
        <v>2513</v>
      </c>
    </row>
    <row r="128" s="13" customFormat="1">
      <c r="A128" s="13"/>
      <c r="B128" s="203"/>
      <c r="C128" s="13"/>
      <c r="D128" s="193" t="s">
        <v>271</v>
      </c>
      <c r="E128" s="204" t="s">
        <v>1</v>
      </c>
      <c r="F128" s="205" t="s">
        <v>2514</v>
      </c>
      <c r="G128" s="13"/>
      <c r="H128" s="204" t="s">
        <v>1</v>
      </c>
      <c r="I128" s="206"/>
      <c r="J128" s="13"/>
      <c r="K128" s="13"/>
      <c r="L128" s="203"/>
      <c r="M128" s="207"/>
      <c r="N128" s="208"/>
      <c r="O128" s="208"/>
      <c r="P128" s="208"/>
      <c r="Q128" s="208"/>
      <c r="R128" s="208"/>
      <c r="S128" s="208"/>
      <c r="T128" s="209"/>
      <c r="U128" s="13"/>
      <c r="V128" s="13"/>
      <c r="W128" s="13"/>
      <c r="X128" s="13"/>
      <c r="Y128" s="13"/>
      <c r="Z128" s="13"/>
      <c r="AA128" s="13"/>
      <c r="AB128" s="13"/>
      <c r="AC128" s="13"/>
      <c r="AD128" s="13"/>
      <c r="AE128" s="13"/>
      <c r="AT128" s="204" t="s">
        <v>271</v>
      </c>
      <c r="AU128" s="204" t="s">
        <v>87</v>
      </c>
      <c r="AV128" s="13" t="s">
        <v>85</v>
      </c>
      <c r="AW128" s="13" t="s">
        <v>32</v>
      </c>
      <c r="AX128" s="13" t="s">
        <v>77</v>
      </c>
      <c r="AY128" s="204" t="s">
        <v>177</v>
      </c>
    </row>
    <row r="129" s="14" customFormat="1">
      <c r="A129" s="14"/>
      <c r="B129" s="210"/>
      <c r="C129" s="14"/>
      <c r="D129" s="193" t="s">
        <v>271</v>
      </c>
      <c r="E129" s="211" t="s">
        <v>1</v>
      </c>
      <c r="F129" s="212" t="s">
        <v>2515</v>
      </c>
      <c r="G129" s="14"/>
      <c r="H129" s="213">
        <v>1.5</v>
      </c>
      <c r="I129" s="214"/>
      <c r="J129" s="14"/>
      <c r="K129" s="14"/>
      <c r="L129" s="210"/>
      <c r="M129" s="215"/>
      <c r="N129" s="216"/>
      <c r="O129" s="216"/>
      <c r="P129" s="216"/>
      <c r="Q129" s="216"/>
      <c r="R129" s="216"/>
      <c r="S129" s="216"/>
      <c r="T129" s="217"/>
      <c r="U129" s="14"/>
      <c r="V129" s="14"/>
      <c r="W129" s="14"/>
      <c r="X129" s="14"/>
      <c r="Y129" s="14"/>
      <c r="Z129" s="14"/>
      <c r="AA129" s="14"/>
      <c r="AB129" s="14"/>
      <c r="AC129" s="14"/>
      <c r="AD129" s="14"/>
      <c r="AE129" s="14"/>
      <c r="AT129" s="211" t="s">
        <v>271</v>
      </c>
      <c r="AU129" s="211" t="s">
        <v>87</v>
      </c>
      <c r="AV129" s="14" t="s">
        <v>87</v>
      </c>
      <c r="AW129" s="14" t="s">
        <v>32</v>
      </c>
      <c r="AX129" s="14" t="s">
        <v>77</v>
      </c>
      <c r="AY129" s="211" t="s">
        <v>177</v>
      </c>
    </row>
    <row r="130" s="15" customFormat="1">
      <c r="A130" s="15"/>
      <c r="B130" s="218"/>
      <c r="C130" s="15"/>
      <c r="D130" s="193" t="s">
        <v>271</v>
      </c>
      <c r="E130" s="219" t="s">
        <v>2206</v>
      </c>
      <c r="F130" s="220" t="s">
        <v>276</v>
      </c>
      <c r="G130" s="15"/>
      <c r="H130" s="221">
        <v>1.5</v>
      </c>
      <c r="I130" s="222"/>
      <c r="J130" s="15"/>
      <c r="K130" s="15"/>
      <c r="L130" s="218"/>
      <c r="M130" s="223"/>
      <c r="N130" s="224"/>
      <c r="O130" s="224"/>
      <c r="P130" s="224"/>
      <c r="Q130" s="224"/>
      <c r="R130" s="224"/>
      <c r="S130" s="224"/>
      <c r="T130" s="225"/>
      <c r="U130" s="15"/>
      <c r="V130" s="15"/>
      <c r="W130" s="15"/>
      <c r="X130" s="15"/>
      <c r="Y130" s="15"/>
      <c r="Z130" s="15"/>
      <c r="AA130" s="15"/>
      <c r="AB130" s="15"/>
      <c r="AC130" s="15"/>
      <c r="AD130" s="15"/>
      <c r="AE130" s="15"/>
      <c r="AT130" s="219" t="s">
        <v>271</v>
      </c>
      <c r="AU130" s="219" t="s">
        <v>87</v>
      </c>
      <c r="AV130" s="15" t="s">
        <v>269</v>
      </c>
      <c r="AW130" s="15" t="s">
        <v>32</v>
      </c>
      <c r="AX130" s="15" t="s">
        <v>85</v>
      </c>
      <c r="AY130" s="219" t="s">
        <v>177</v>
      </c>
    </row>
    <row r="131" s="2" customFormat="1" ht="33" customHeight="1">
      <c r="A131" s="38"/>
      <c r="B131" s="179"/>
      <c r="C131" s="180" t="s">
        <v>87</v>
      </c>
      <c r="D131" s="180" t="s">
        <v>180</v>
      </c>
      <c r="E131" s="181" t="s">
        <v>2516</v>
      </c>
      <c r="F131" s="182" t="s">
        <v>2517</v>
      </c>
      <c r="G131" s="183" t="s">
        <v>267</v>
      </c>
      <c r="H131" s="184">
        <v>0.23999999999999999</v>
      </c>
      <c r="I131" s="185"/>
      <c r="J131" s="186">
        <f>ROUND(I131*H131,2)</f>
        <v>0</v>
      </c>
      <c r="K131" s="182" t="s">
        <v>268</v>
      </c>
      <c r="L131" s="39"/>
      <c r="M131" s="187" t="s">
        <v>1</v>
      </c>
      <c r="N131" s="188" t="s">
        <v>42</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269</v>
      </c>
      <c r="AT131" s="191" t="s">
        <v>180</v>
      </c>
      <c r="AU131" s="191" t="s">
        <v>87</v>
      </c>
      <c r="AY131" s="19" t="s">
        <v>177</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269</v>
      </c>
      <c r="BM131" s="191" t="s">
        <v>2518</v>
      </c>
    </row>
    <row r="132" s="13" customFormat="1">
      <c r="A132" s="13"/>
      <c r="B132" s="203"/>
      <c r="C132" s="13"/>
      <c r="D132" s="193" t="s">
        <v>271</v>
      </c>
      <c r="E132" s="204" t="s">
        <v>1</v>
      </c>
      <c r="F132" s="205" t="s">
        <v>2519</v>
      </c>
      <c r="G132" s="13"/>
      <c r="H132" s="204" t="s">
        <v>1</v>
      </c>
      <c r="I132" s="206"/>
      <c r="J132" s="13"/>
      <c r="K132" s="13"/>
      <c r="L132" s="203"/>
      <c r="M132" s="207"/>
      <c r="N132" s="208"/>
      <c r="O132" s="208"/>
      <c r="P132" s="208"/>
      <c r="Q132" s="208"/>
      <c r="R132" s="208"/>
      <c r="S132" s="208"/>
      <c r="T132" s="209"/>
      <c r="U132" s="13"/>
      <c r="V132" s="13"/>
      <c r="W132" s="13"/>
      <c r="X132" s="13"/>
      <c r="Y132" s="13"/>
      <c r="Z132" s="13"/>
      <c r="AA132" s="13"/>
      <c r="AB132" s="13"/>
      <c r="AC132" s="13"/>
      <c r="AD132" s="13"/>
      <c r="AE132" s="13"/>
      <c r="AT132" s="204" t="s">
        <v>271</v>
      </c>
      <c r="AU132" s="204" t="s">
        <v>87</v>
      </c>
      <c r="AV132" s="13" t="s">
        <v>85</v>
      </c>
      <c r="AW132" s="13" t="s">
        <v>32</v>
      </c>
      <c r="AX132" s="13" t="s">
        <v>77</v>
      </c>
      <c r="AY132" s="204" t="s">
        <v>177</v>
      </c>
    </row>
    <row r="133" s="14" customFormat="1">
      <c r="A133" s="14"/>
      <c r="B133" s="210"/>
      <c r="C133" s="14"/>
      <c r="D133" s="193" t="s">
        <v>271</v>
      </c>
      <c r="E133" s="211" t="s">
        <v>1</v>
      </c>
      <c r="F133" s="212" t="s">
        <v>2520</v>
      </c>
      <c r="G133" s="14"/>
      <c r="H133" s="213">
        <v>0.23999999999999999</v>
      </c>
      <c r="I133" s="214"/>
      <c r="J133" s="14"/>
      <c r="K133" s="14"/>
      <c r="L133" s="210"/>
      <c r="M133" s="215"/>
      <c r="N133" s="216"/>
      <c r="O133" s="216"/>
      <c r="P133" s="216"/>
      <c r="Q133" s="216"/>
      <c r="R133" s="216"/>
      <c r="S133" s="216"/>
      <c r="T133" s="217"/>
      <c r="U133" s="14"/>
      <c r="V133" s="14"/>
      <c r="W133" s="14"/>
      <c r="X133" s="14"/>
      <c r="Y133" s="14"/>
      <c r="Z133" s="14"/>
      <c r="AA133" s="14"/>
      <c r="AB133" s="14"/>
      <c r="AC133" s="14"/>
      <c r="AD133" s="14"/>
      <c r="AE133" s="14"/>
      <c r="AT133" s="211" t="s">
        <v>271</v>
      </c>
      <c r="AU133" s="211" t="s">
        <v>87</v>
      </c>
      <c r="AV133" s="14" t="s">
        <v>87</v>
      </c>
      <c r="AW133" s="14" t="s">
        <v>32</v>
      </c>
      <c r="AX133" s="14" t="s">
        <v>77</v>
      </c>
      <c r="AY133" s="211" t="s">
        <v>177</v>
      </c>
    </row>
    <row r="134" s="15" customFormat="1">
      <c r="A134" s="15"/>
      <c r="B134" s="218"/>
      <c r="C134" s="15"/>
      <c r="D134" s="193" t="s">
        <v>271</v>
      </c>
      <c r="E134" s="219" t="s">
        <v>228</v>
      </c>
      <c r="F134" s="220" t="s">
        <v>276</v>
      </c>
      <c r="G134" s="15"/>
      <c r="H134" s="221">
        <v>0.23999999999999999</v>
      </c>
      <c r="I134" s="222"/>
      <c r="J134" s="15"/>
      <c r="K134" s="15"/>
      <c r="L134" s="218"/>
      <c r="M134" s="223"/>
      <c r="N134" s="224"/>
      <c r="O134" s="224"/>
      <c r="P134" s="224"/>
      <c r="Q134" s="224"/>
      <c r="R134" s="224"/>
      <c r="S134" s="224"/>
      <c r="T134" s="225"/>
      <c r="U134" s="15"/>
      <c r="V134" s="15"/>
      <c r="W134" s="15"/>
      <c r="X134" s="15"/>
      <c r="Y134" s="15"/>
      <c r="Z134" s="15"/>
      <c r="AA134" s="15"/>
      <c r="AB134" s="15"/>
      <c r="AC134" s="15"/>
      <c r="AD134" s="15"/>
      <c r="AE134" s="15"/>
      <c r="AT134" s="219" t="s">
        <v>271</v>
      </c>
      <c r="AU134" s="219" t="s">
        <v>87</v>
      </c>
      <c r="AV134" s="15" t="s">
        <v>269</v>
      </c>
      <c r="AW134" s="15" t="s">
        <v>32</v>
      </c>
      <c r="AX134" s="15" t="s">
        <v>85</v>
      </c>
      <c r="AY134" s="219" t="s">
        <v>177</v>
      </c>
    </row>
    <row r="135" s="2" customFormat="1" ht="37.8" customHeight="1">
      <c r="A135" s="38"/>
      <c r="B135" s="179"/>
      <c r="C135" s="180" t="s">
        <v>194</v>
      </c>
      <c r="D135" s="180" t="s">
        <v>180</v>
      </c>
      <c r="E135" s="181" t="s">
        <v>289</v>
      </c>
      <c r="F135" s="182" t="s">
        <v>290</v>
      </c>
      <c r="G135" s="183" t="s">
        <v>267</v>
      </c>
      <c r="H135" s="184">
        <v>0.23999999999999999</v>
      </c>
      <c r="I135" s="185"/>
      <c r="J135" s="186">
        <f>ROUND(I135*H135,2)</f>
        <v>0</v>
      </c>
      <c r="K135" s="182" t="s">
        <v>268</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269</v>
      </c>
      <c r="AT135" s="191" t="s">
        <v>180</v>
      </c>
      <c r="AU135" s="191" t="s">
        <v>87</v>
      </c>
      <c r="AY135" s="19" t="s">
        <v>177</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269</v>
      </c>
      <c r="BM135" s="191" t="s">
        <v>2521</v>
      </c>
    </row>
    <row r="136" s="14" customFormat="1">
      <c r="A136" s="14"/>
      <c r="B136" s="210"/>
      <c r="C136" s="14"/>
      <c r="D136" s="193" t="s">
        <v>271</v>
      </c>
      <c r="E136" s="211" t="s">
        <v>1</v>
      </c>
      <c r="F136" s="212" t="s">
        <v>228</v>
      </c>
      <c r="G136" s="14"/>
      <c r="H136" s="213">
        <v>0.23999999999999999</v>
      </c>
      <c r="I136" s="214"/>
      <c r="J136" s="14"/>
      <c r="K136" s="14"/>
      <c r="L136" s="210"/>
      <c r="M136" s="215"/>
      <c r="N136" s="216"/>
      <c r="O136" s="216"/>
      <c r="P136" s="216"/>
      <c r="Q136" s="216"/>
      <c r="R136" s="216"/>
      <c r="S136" s="216"/>
      <c r="T136" s="217"/>
      <c r="U136" s="14"/>
      <c r="V136" s="14"/>
      <c r="W136" s="14"/>
      <c r="X136" s="14"/>
      <c r="Y136" s="14"/>
      <c r="Z136" s="14"/>
      <c r="AA136" s="14"/>
      <c r="AB136" s="14"/>
      <c r="AC136" s="14"/>
      <c r="AD136" s="14"/>
      <c r="AE136" s="14"/>
      <c r="AT136" s="211" t="s">
        <v>271</v>
      </c>
      <c r="AU136" s="211" t="s">
        <v>87</v>
      </c>
      <c r="AV136" s="14" t="s">
        <v>87</v>
      </c>
      <c r="AW136" s="14" t="s">
        <v>32</v>
      </c>
      <c r="AX136" s="14" t="s">
        <v>77</v>
      </c>
      <c r="AY136" s="211" t="s">
        <v>177</v>
      </c>
    </row>
    <row r="137" s="15" customFormat="1">
      <c r="A137" s="15"/>
      <c r="B137" s="218"/>
      <c r="C137" s="15"/>
      <c r="D137" s="193" t="s">
        <v>271</v>
      </c>
      <c r="E137" s="219" t="s">
        <v>210</v>
      </c>
      <c r="F137" s="220" t="s">
        <v>276</v>
      </c>
      <c r="G137" s="15"/>
      <c r="H137" s="221">
        <v>0.23999999999999999</v>
      </c>
      <c r="I137" s="222"/>
      <c r="J137" s="15"/>
      <c r="K137" s="15"/>
      <c r="L137" s="218"/>
      <c r="M137" s="223"/>
      <c r="N137" s="224"/>
      <c r="O137" s="224"/>
      <c r="P137" s="224"/>
      <c r="Q137" s="224"/>
      <c r="R137" s="224"/>
      <c r="S137" s="224"/>
      <c r="T137" s="225"/>
      <c r="U137" s="15"/>
      <c r="V137" s="15"/>
      <c r="W137" s="15"/>
      <c r="X137" s="15"/>
      <c r="Y137" s="15"/>
      <c r="Z137" s="15"/>
      <c r="AA137" s="15"/>
      <c r="AB137" s="15"/>
      <c r="AC137" s="15"/>
      <c r="AD137" s="15"/>
      <c r="AE137" s="15"/>
      <c r="AT137" s="219" t="s">
        <v>271</v>
      </c>
      <c r="AU137" s="219" t="s">
        <v>87</v>
      </c>
      <c r="AV137" s="15" t="s">
        <v>269</v>
      </c>
      <c r="AW137" s="15" t="s">
        <v>32</v>
      </c>
      <c r="AX137" s="15" t="s">
        <v>85</v>
      </c>
      <c r="AY137" s="219" t="s">
        <v>177</v>
      </c>
    </row>
    <row r="138" s="2" customFormat="1" ht="37.8" customHeight="1">
      <c r="A138" s="38"/>
      <c r="B138" s="179"/>
      <c r="C138" s="180" t="s">
        <v>269</v>
      </c>
      <c r="D138" s="180" t="s">
        <v>180</v>
      </c>
      <c r="E138" s="181" t="s">
        <v>293</v>
      </c>
      <c r="F138" s="182" t="s">
        <v>294</v>
      </c>
      <c r="G138" s="183" t="s">
        <v>267</v>
      </c>
      <c r="H138" s="184">
        <v>2.3999999999999999</v>
      </c>
      <c r="I138" s="185"/>
      <c r="J138" s="186">
        <f>ROUND(I138*H138,2)</f>
        <v>0</v>
      </c>
      <c r="K138" s="182" t="s">
        <v>268</v>
      </c>
      <c r="L138" s="39"/>
      <c r="M138" s="187" t="s">
        <v>1</v>
      </c>
      <c r="N138" s="188" t="s">
        <v>42</v>
      </c>
      <c r="O138" s="77"/>
      <c r="P138" s="189">
        <f>O138*H138</f>
        <v>0</v>
      </c>
      <c r="Q138" s="189">
        <v>0</v>
      </c>
      <c r="R138" s="189">
        <f>Q138*H138</f>
        <v>0</v>
      </c>
      <c r="S138" s="189">
        <v>0</v>
      </c>
      <c r="T138" s="190">
        <f>S138*H138</f>
        <v>0</v>
      </c>
      <c r="U138" s="38"/>
      <c r="V138" s="38"/>
      <c r="W138" s="38"/>
      <c r="X138" s="38"/>
      <c r="Y138" s="38"/>
      <c r="Z138" s="38"/>
      <c r="AA138" s="38"/>
      <c r="AB138" s="38"/>
      <c r="AC138" s="38"/>
      <c r="AD138" s="38"/>
      <c r="AE138" s="38"/>
      <c r="AR138" s="191" t="s">
        <v>269</v>
      </c>
      <c r="AT138" s="191" t="s">
        <v>180</v>
      </c>
      <c r="AU138" s="191" t="s">
        <v>87</v>
      </c>
      <c r="AY138" s="19" t="s">
        <v>177</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269</v>
      </c>
      <c r="BM138" s="191" t="s">
        <v>2522</v>
      </c>
    </row>
    <row r="139" s="13" customFormat="1">
      <c r="A139" s="13"/>
      <c r="B139" s="203"/>
      <c r="C139" s="13"/>
      <c r="D139" s="193" t="s">
        <v>271</v>
      </c>
      <c r="E139" s="204" t="s">
        <v>1</v>
      </c>
      <c r="F139" s="205" t="s">
        <v>296</v>
      </c>
      <c r="G139" s="13"/>
      <c r="H139" s="204" t="s">
        <v>1</v>
      </c>
      <c r="I139" s="206"/>
      <c r="J139" s="13"/>
      <c r="K139" s="13"/>
      <c r="L139" s="203"/>
      <c r="M139" s="207"/>
      <c r="N139" s="208"/>
      <c r="O139" s="208"/>
      <c r="P139" s="208"/>
      <c r="Q139" s="208"/>
      <c r="R139" s="208"/>
      <c r="S139" s="208"/>
      <c r="T139" s="209"/>
      <c r="U139" s="13"/>
      <c r="V139" s="13"/>
      <c r="W139" s="13"/>
      <c r="X139" s="13"/>
      <c r="Y139" s="13"/>
      <c r="Z139" s="13"/>
      <c r="AA139" s="13"/>
      <c r="AB139" s="13"/>
      <c r="AC139" s="13"/>
      <c r="AD139" s="13"/>
      <c r="AE139" s="13"/>
      <c r="AT139" s="204" t="s">
        <v>271</v>
      </c>
      <c r="AU139" s="204" t="s">
        <v>87</v>
      </c>
      <c r="AV139" s="13" t="s">
        <v>85</v>
      </c>
      <c r="AW139" s="13" t="s">
        <v>32</v>
      </c>
      <c r="AX139" s="13" t="s">
        <v>77</v>
      </c>
      <c r="AY139" s="204" t="s">
        <v>177</v>
      </c>
    </row>
    <row r="140" s="14" customFormat="1">
      <c r="A140" s="14"/>
      <c r="B140" s="210"/>
      <c r="C140" s="14"/>
      <c r="D140" s="193" t="s">
        <v>271</v>
      </c>
      <c r="E140" s="211" t="s">
        <v>1</v>
      </c>
      <c r="F140" s="212" t="s">
        <v>297</v>
      </c>
      <c r="G140" s="14"/>
      <c r="H140" s="213">
        <v>2.3999999999999999</v>
      </c>
      <c r="I140" s="214"/>
      <c r="J140" s="14"/>
      <c r="K140" s="14"/>
      <c r="L140" s="210"/>
      <c r="M140" s="215"/>
      <c r="N140" s="216"/>
      <c r="O140" s="216"/>
      <c r="P140" s="216"/>
      <c r="Q140" s="216"/>
      <c r="R140" s="216"/>
      <c r="S140" s="216"/>
      <c r="T140" s="217"/>
      <c r="U140" s="14"/>
      <c r="V140" s="14"/>
      <c r="W140" s="14"/>
      <c r="X140" s="14"/>
      <c r="Y140" s="14"/>
      <c r="Z140" s="14"/>
      <c r="AA140" s="14"/>
      <c r="AB140" s="14"/>
      <c r="AC140" s="14"/>
      <c r="AD140" s="14"/>
      <c r="AE140" s="14"/>
      <c r="AT140" s="211" t="s">
        <v>271</v>
      </c>
      <c r="AU140" s="211" t="s">
        <v>87</v>
      </c>
      <c r="AV140" s="14" t="s">
        <v>87</v>
      </c>
      <c r="AW140" s="14" t="s">
        <v>32</v>
      </c>
      <c r="AX140" s="14" t="s">
        <v>85</v>
      </c>
      <c r="AY140" s="211" t="s">
        <v>177</v>
      </c>
    </row>
    <row r="141" s="2" customFormat="1" ht="24.15" customHeight="1">
      <c r="A141" s="38"/>
      <c r="B141" s="179"/>
      <c r="C141" s="180" t="s">
        <v>176</v>
      </c>
      <c r="D141" s="180" t="s">
        <v>180</v>
      </c>
      <c r="E141" s="181" t="s">
        <v>298</v>
      </c>
      <c r="F141" s="182" t="s">
        <v>299</v>
      </c>
      <c r="G141" s="183" t="s">
        <v>300</v>
      </c>
      <c r="H141" s="184">
        <v>0.432</v>
      </c>
      <c r="I141" s="185"/>
      <c r="J141" s="186">
        <f>ROUND(I141*H141,2)</f>
        <v>0</v>
      </c>
      <c r="K141" s="182" t="s">
        <v>268</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269</v>
      </c>
      <c r="AT141" s="191" t="s">
        <v>180</v>
      </c>
      <c r="AU141" s="191" t="s">
        <v>87</v>
      </c>
      <c r="AY141" s="19" t="s">
        <v>177</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269</v>
      </c>
      <c r="BM141" s="191" t="s">
        <v>2523</v>
      </c>
    </row>
    <row r="142" s="14" customFormat="1">
      <c r="A142" s="14"/>
      <c r="B142" s="210"/>
      <c r="C142" s="14"/>
      <c r="D142" s="193" t="s">
        <v>271</v>
      </c>
      <c r="E142" s="211" t="s">
        <v>1</v>
      </c>
      <c r="F142" s="212" t="s">
        <v>302</v>
      </c>
      <c r="G142" s="14"/>
      <c r="H142" s="213">
        <v>0.432</v>
      </c>
      <c r="I142" s="214"/>
      <c r="J142" s="14"/>
      <c r="K142" s="14"/>
      <c r="L142" s="210"/>
      <c r="M142" s="215"/>
      <c r="N142" s="216"/>
      <c r="O142" s="216"/>
      <c r="P142" s="216"/>
      <c r="Q142" s="216"/>
      <c r="R142" s="216"/>
      <c r="S142" s="216"/>
      <c r="T142" s="217"/>
      <c r="U142" s="14"/>
      <c r="V142" s="14"/>
      <c r="W142" s="14"/>
      <c r="X142" s="14"/>
      <c r="Y142" s="14"/>
      <c r="Z142" s="14"/>
      <c r="AA142" s="14"/>
      <c r="AB142" s="14"/>
      <c r="AC142" s="14"/>
      <c r="AD142" s="14"/>
      <c r="AE142" s="14"/>
      <c r="AT142" s="211" t="s">
        <v>271</v>
      </c>
      <c r="AU142" s="211" t="s">
        <v>87</v>
      </c>
      <c r="AV142" s="14" t="s">
        <v>87</v>
      </c>
      <c r="AW142" s="14" t="s">
        <v>32</v>
      </c>
      <c r="AX142" s="14" t="s">
        <v>85</v>
      </c>
      <c r="AY142" s="211" t="s">
        <v>177</v>
      </c>
    </row>
    <row r="143" s="2" customFormat="1" ht="16.5" customHeight="1">
      <c r="A143" s="38"/>
      <c r="B143" s="179"/>
      <c r="C143" s="180" t="s">
        <v>303</v>
      </c>
      <c r="D143" s="180" t="s">
        <v>180</v>
      </c>
      <c r="E143" s="181" t="s">
        <v>304</v>
      </c>
      <c r="F143" s="182" t="s">
        <v>305</v>
      </c>
      <c r="G143" s="183" t="s">
        <v>267</v>
      </c>
      <c r="H143" s="184">
        <v>0.23999999999999999</v>
      </c>
      <c r="I143" s="185"/>
      <c r="J143" s="186">
        <f>ROUND(I143*H143,2)</f>
        <v>0</v>
      </c>
      <c r="K143" s="182" t="s">
        <v>268</v>
      </c>
      <c r="L143" s="39"/>
      <c r="M143" s="187" t="s">
        <v>1</v>
      </c>
      <c r="N143" s="188" t="s">
        <v>42</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269</v>
      </c>
      <c r="AT143" s="191" t="s">
        <v>180</v>
      </c>
      <c r="AU143" s="191" t="s">
        <v>87</v>
      </c>
      <c r="AY143" s="19" t="s">
        <v>177</v>
      </c>
      <c r="BE143" s="192">
        <f>IF(N143="základní",J143,0)</f>
        <v>0</v>
      </c>
      <c r="BF143" s="192">
        <f>IF(N143="snížená",J143,0)</f>
        <v>0</v>
      </c>
      <c r="BG143" s="192">
        <f>IF(N143="zákl. přenesená",J143,0)</f>
        <v>0</v>
      </c>
      <c r="BH143" s="192">
        <f>IF(N143="sníž. přenesená",J143,0)</f>
        <v>0</v>
      </c>
      <c r="BI143" s="192">
        <f>IF(N143="nulová",J143,0)</f>
        <v>0</v>
      </c>
      <c r="BJ143" s="19" t="s">
        <v>85</v>
      </c>
      <c r="BK143" s="192">
        <f>ROUND(I143*H143,2)</f>
        <v>0</v>
      </c>
      <c r="BL143" s="19" t="s">
        <v>269</v>
      </c>
      <c r="BM143" s="191" t="s">
        <v>2524</v>
      </c>
    </row>
    <row r="144" s="14" customFormat="1">
      <c r="A144" s="14"/>
      <c r="B144" s="210"/>
      <c r="C144" s="14"/>
      <c r="D144" s="193" t="s">
        <v>271</v>
      </c>
      <c r="E144" s="211" t="s">
        <v>1</v>
      </c>
      <c r="F144" s="212" t="s">
        <v>210</v>
      </c>
      <c r="G144" s="14"/>
      <c r="H144" s="213">
        <v>0.23999999999999999</v>
      </c>
      <c r="I144" s="214"/>
      <c r="J144" s="14"/>
      <c r="K144" s="14"/>
      <c r="L144" s="210"/>
      <c r="M144" s="215"/>
      <c r="N144" s="216"/>
      <c r="O144" s="216"/>
      <c r="P144" s="216"/>
      <c r="Q144" s="216"/>
      <c r="R144" s="216"/>
      <c r="S144" s="216"/>
      <c r="T144" s="217"/>
      <c r="U144" s="14"/>
      <c r="V144" s="14"/>
      <c r="W144" s="14"/>
      <c r="X144" s="14"/>
      <c r="Y144" s="14"/>
      <c r="Z144" s="14"/>
      <c r="AA144" s="14"/>
      <c r="AB144" s="14"/>
      <c r="AC144" s="14"/>
      <c r="AD144" s="14"/>
      <c r="AE144" s="14"/>
      <c r="AT144" s="211" t="s">
        <v>271</v>
      </c>
      <c r="AU144" s="211" t="s">
        <v>87</v>
      </c>
      <c r="AV144" s="14" t="s">
        <v>87</v>
      </c>
      <c r="AW144" s="14" t="s">
        <v>32</v>
      </c>
      <c r="AX144" s="14" t="s">
        <v>85</v>
      </c>
      <c r="AY144" s="211" t="s">
        <v>177</v>
      </c>
    </row>
    <row r="145" s="12" customFormat="1" ht="22.8" customHeight="1">
      <c r="A145" s="12"/>
      <c r="B145" s="166"/>
      <c r="C145" s="12"/>
      <c r="D145" s="167" t="s">
        <v>76</v>
      </c>
      <c r="E145" s="177" t="s">
        <v>87</v>
      </c>
      <c r="F145" s="177" t="s">
        <v>355</v>
      </c>
      <c r="G145" s="12"/>
      <c r="H145" s="12"/>
      <c r="I145" s="169"/>
      <c r="J145" s="178">
        <f>BK145</f>
        <v>0</v>
      </c>
      <c r="K145" s="12"/>
      <c r="L145" s="166"/>
      <c r="M145" s="171"/>
      <c r="N145" s="172"/>
      <c r="O145" s="172"/>
      <c r="P145" s="173">
        <f>SUM(P146:P147)</f>
        <v>0</v>
      </c>
      <c r="Q145" s="172"/>
      <c r="R145" s="173">
        <f>SUM(R146:R147)</f>
        <v>0.55224532896</v>
      </c>
      <c r="S145" s="172"/>
      <c r="T145" s="174">
        <f>SUM(T146:T147)</f>
        <v>0</v>
      </c>
      <c r="U145" s="12"/>
      <c r="V145" s="12"/>
      <c r="W145" s="12"/>
      <c r="X145" s="12"/>
      <c r="Y145" s="12"/>
      <c r="Z145" s="12"/>
      <c r="AA145" s="12"/>
      <c r="AB145" s="12"/>
      <c r="AC145" s="12"/>
      <c r="AD145" s="12"/>
      <c r="AE145" s="12"/>
      <c r="AR145" s="167" t="s">
        <v>85</v>
      </c>
      <c r="AT145" s="175" t="s">
        <v>76</v>
      </c>
      <c r="AU145" s="175" t="s">
        <v>85</v>
      </c>
      <c r="AY145" s="167" t="s">
        <v>177</v>
      </c>
      <c r="BK145" s="176">
        <f>SUM(BK146:BK147)</f>
        <v>0</v>
      </c>
    </row>
    <row r="146" s="2" customFormat="1" ht="16.5" customHeight="1">
      <c r="A146" s="38"/>
      <c r="B146" s="179"/>
      <c r="C146" s="180" t="s">
        <v>307</v>
      </c>
      <c r="D146" s="180" t="s">
        <v>180</v>
      </c>
      <c r="E146" s="181" t="s">
        <v>395</v>
      </c>
      <c r="F146" s="182" t="s">
        <v>396</v>
      </c>
      <c r="G146" s="183" t="s">
        <v>267</v>
      </c>
      <c r="H146" s="184">
        <v>0.23999999999999999</v>
      </c>
      <c r="I146" s="185"/>
      <c r="J146" s="186">
        <f>ROUND(I146*H146,2)</f>
        <v>0</v>
      </c>
      <c r="K146" s="182" t="s">
        <v>268</v>
      </c>
      <c r="L146" s="39"/>
      <c r="M146" s="187" t="s">
        <v>1</v>
      </c>
      <c r="N146" s="188" t="s">
        <v>42</v>
      </c>
      <c r="O146" s="77"/>
      <c r="P146" s="189">
        <f>O146*H146</f>
        <v>0</v>
      </c>
      <c r="Q146" s="189">
        <v>2.3010222040000001</v>
      </c>
      <c r="R146" s="189">
        <f>Q146*H146</f>
        <v>0.55224532896</v>
      </c>
      <c r="S146" s="189">
        <v>0</v>
      </c>
      <c r="T146" s="190">
        <f>S146*H146</f>
        <v>0</v>
      </c>
      <c r="U146" s="38"/>
      <c r="V146" s="38"/>
      <c r="W146" s="38"/>
      <c r="X146" s="38"/>
      <c r="Y146" s="38"/>
      <c r="Z146" s="38"/>
      <c r="AA146" s="38"/>
      <c r="AB146" s="38"/>
      <c r="AC146" s="38"/>
      <c r="AD146" s="38"/>
      <c r="AE146" s="38"/>
      <c r="AR146" s="191" t="s">
        <v>269</v>
      </c>
      <c r="AT146" s="191" t="s">
        <v>180</v>
      </c>
      <c r="AU146" s="191" t="s">
        <v>87</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2525</v>
      </c>
    </row>
    <row r="147" s="14" customFormat="1">
      <c r="A147" s="14"/>
      <c r="B147" s="210"/>
      <c r="C147" s="14"/>
      <c r="D147" s="193" t="s">
        <v>271</v>
      </c>
      <c r="E147" s="211" t="s">
        <v>1</v>
      </c>
      <c r="F147" s="212" t="s">
        <v>2520</v>
      </c>
      <c r="G147" s="14"/>
      <c r="H147" s="213">
        <v>0.23999999999999999</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271</v>
      </c>
      <c r="AU147" s="211" t="s">
        <v>87</v>
      </c>
      <c r="AV147" s="14" t="s">
        <v>87</v>
      </c>
      <c r="AW147" s="14" t="s">
        <v>32</v>
      </c>
      <c r="AX147" s="14" t="s">
        <v>85</v>
      </c>
      <c r="AY147" s="211" t="s">
        <v>177</v>
      </c>
    </row>
    <row r="148" s="12" customFormat="1" ht="22.8" customHeight="1">
      <c r="A148" s="12"/>
      <c r="B148" s="166"/>
      <c r="C148" s="12"/>
      <c r="D148" s="167" t="s">
        <v>76</v>
      </c>
      <c r="E148" s="177" t="s">
        <v>176</v>
      </c>
      <c r="F148" s="177" t="s">
        <v>490</v>
      </c>
      <c r="G148" s="12"/>
      <c r="H148" s="12"/>
      <c r="I148" s="169"/>
      <c r="J148" s="178">
        <f>BK148</f>
        <v>0</v>
      </c>
      <c r="K148" s="12"/>
      <c r="L148" s="166"/>
      <c r="M148" s="171"/>
      <c r="N148" s="172"/>
      <c r="O148" s="172"/>
      <c r="P148" s="173">
        <f>SUM(P149:P153)</f>
        <v>0</v>
      </c>
      <c r="Q148" s="172"/>
      <c r="R148" s="173">
        <f>SUM(R149:R153)</f>
        <v>0.82383000000000006</v>
      </c>
      <c r="S148" s="172"/>
      <c r="T148" s="174">
        <f>SUM(T149:T153)</f>
        <v>0</v>
      </c>
      <c r="U148" s="12"/>
      <c r="V148" s="12"/>
      <c r="W148" s="12"/>
      <c r="X148" s="12"/>
      <c r="Y148" s="12"/>
      <c r="Z148" s="12"/>
      <c r="AA148" s="12"/>
      <c r="AB148" s="12"/>
      <c r="AC148" s="12"/>
      <c r="AD148" s="12"/>
      <c r="AE148" s="12"/>
      <c r="AR148" s="167" t="s">
        <v>85</v>
      </c>
      <c r="AT148" s="175" t="s">
        <v>76</v>
      </c>
      <c r="AU148" s="175" t="s">
        <v>85</v>
      </c>
      <c r="AY148" s="167" t="s">
        <v>177</v>
      </c>
      <c r="BK148" s="176">
        <f>SUM(BK149:BK153)</f>
        <v>0</v>
      </c>
    </row>
    <row r="149" s="2" customFormat="1" ht="24.15" customHeight="1">
      <c r="A149" s="38"/>
      <c r="B149" s="179"/>
      <c r="C149" s="180" t="s">
        <v>235</v>
      </c>
      <c r="D149" s="180" t="s">
        <v>180</v>
      </c>
      <c r="E149" s="181" t="s">
        <v>2317</v>
      </c>
      <c r="F149" s="182" t="s">
        <v>2318</v>
      </c>
      <c r="G149" s="183" t="s">
        <v>220</v>
      </c>
      <c r="H149" s="184">
        <v>1.5</v>
      </c>
      <c r="I149" s="185"/>
      <c r="J149" s="186">
        <f>ROUND(I149*H149,2)</f>
        <v>0</v>
      </c>
      <c r="K149" s="182" t="s">
        <v>268</v>
      </c>
      <c r="L149" s="39"/>
      <c r="M149" s="187" t="s">
        <v>1</v>
      </c>
      <c r="N149" s="188" t="s">
        <v>42</v>
      </c>
      <c r="O149" s="77"/>
      <c r="P149" s="189">
        <f>O149*H149</f>
        <v>0</v>
      </c>
      <c r="Q149" s="189">
        <v>0.46000000000000002</v>
      </c>
      <c r="R149" s="189">
        <f>Q149*H149</f>
        <v>0.69000000000000006</v>
      </c>
      <c r="S149" s="189">
        <v>0</v>
      </c>
      <c r="T149" s="190">
        <f>S149*H149</f>
        <v>0</v>
      </c>
      <c r="U149" s="38"/>
      <c r="V149" s="38"/>
      <c r="W149" s="38"/>
      <c r="X149" s="38"/>
      <c r="Y149" s="38"/>
      <c r="Z149" s="38"/>
      <c r="AA149" s="38"/>
      <c r="AB149" s="38"/>
      <c r="AC149" s="38"/>
      <c r="AD149" s="38"/>
      <c r="AE149" s="38"/>
      <c r="AR149" s="191" t="s">
        <v>269</v>
      </c>
      <c r="AT149" s="191" t="s">
        <v>180</v>
      </c>
      <c r="AU149" s="191" t="s">
        <v>87</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2526</v>
      </c>
    </row>
    <row r="150" s="14" customFormat="1">
      <c r="A150" s="14"/>
      <c r="B150" s="210"/>
      <c r="C150" s="14"/>
      <c r="D150" s="193" t="s">
        <v>271</v>
      </c>
      <c r="E150" s="211" t="s">
        <v>1</v>
      </c>
      <c r="F150" s="212" t="s">
        <v>2206</v>
      </c>
      <c r="G150" s="14"/>
      <c r="H150" s="213">
        <v>1.5</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271</v>
      </c>
      <c r="AU150" s="211" t="s">
        <v>87</v>
      </c>
      <c r="AV150" s="14" t="s">
        <v>87</v>
      </c>
      <c r="AW150" s="14" t="s">
        <v>32</v>
      </c>
      <c r="AX150" s="14" t="s">
        <v>85</v>
      </c>
      <c r="AY150" s="211" t="s">
        <v>177</v>
      </c>
    </row>
    <row r="151" s="2" customFormat="1" ht="24.15" customHeight="1">
      <c r="A151" s="38"/>
      <c r="B151" s="179"/>
      <c r="C151" s="180" t="s">
        <v>317</v>
      </c>
      <c r="D151" s="180" t="s">
        <v>180</v>
      </c>
      <c r="E151" s="181" t="s">
        <v>500</v>
      </c>
      <c r="F151" s="182" t="s">
        <v>501</v>
      </c>
      <c r="G151" s="183" t="s">
        <v>220</v>
      </c>
      <c r="H151" s="184">
        <v>1.5</v>
      </c>
      <c r="I151" s="185"/>
      <c r="J151" s="186">
        <f>ROUND(I151*H151,2)</f>
        <v>0</v>
      </c>
      <c r="K151" s="182" t="s">
        <v>268</v>
      </c>
      <c r="L151" s="39"/>
      <c r="M151" s="187" t="s">
        <v>1</v>
      </c>
      <c r="N151" s="188" t="s">
        <v>42</v>
      </c>
      <c r="O151" s="77"/>
      <c r="P151" s="189">
        <f>O151*H151</f>
        <v>0</v>
      </c>
      <c r="Q151" s="189">
        <v>0.089219999999999994</v>
      </c>
      <c r="R151" s="189">
        <f>Q151*H151</f>
        <v>0.13383000000000001</v>
      </c>
      <c r="S151" s="189">
        <v>0</v>
      </c>
      <c r="T151" s="190">
        <f>S151*H151</f>
        <v>0</v>
      </c>
      <c r="U151" s="38"/>
      <c r="V151" s="38"/>
      <c r="W151" s="38"/>
      <c r="X151" s="38"/>
      <c r="Y151" s="38"/>
      <c r="Z151" s="38"/>
      <c r="AA151" s="38"/>
      <c r="AB151" s="38"/>
      <c r="AC151" s="38"/>
      <c r="AD151" s="38"/>
      <c r="AE151" s="38"/>
      <c r="AR151" s="191" t="s">
        <v>269</v>
      </c>
      <c r="AT151" s="191" t="s">
        <v>180</v>
      </c>
      <c r="AU151" s="191" t="s">
        <v>87</v>
      </c>
      <c r="AY151" s="19" t="s">
        <v>177</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269</v>
      </c>
      <c r="BM151" s="191" t="s">
        <v>2527</v>
      </c>
    </row>
    <row r="152" s="13" customFormat="1">
      <c r="A152" s="13"/>
      <c r="B152" s="203"/>
      <c r="C152" s="13"/>
      <c r="D152" s="193" t="s">
        <v>271</v>
      </c>
      <c r="E152" s="204" t="s">
        <v>1</v>
      </c>
      <c r="F152" s="205" t="s">
        <v>2321</v>
      </c>
      <c r="G152" s="13"/>
      <c r="H152" s="204" t="s">
        <v>1</v>
      </c>
      <c r="I152" s="206"/>
      <c r="J152" s="13"/>
      <c r="K152" s="13"/>
      <c r="L152" s="203"/>
      <c r="M152" s="207"/>
      <c r="N152" s="208"/>
      <c r="O152" s="208"/>
      <c r="P152" s="208"/>
      <c r="Q152" s="208"/>
      <c r="R152" s="208"/>
      <c r="S152" s="208"/>
      <c r="T152" s="209"/>
      <c r="U152" s="13"/>
      <c r="V152" s="13"/>
      <c r="W152" s="13"/>
      <c r="X152" s="13"/>
      <c r="Y152" s="13"/>
      <c r="Z152" s="13"/>
      <c r="AA152" s="13"/>
      <c r="AB152" s="13"/>
      <c r="AC152" s="13"/>
      <c r="AD152" s="13"/>
      <c r="AE152" s="13"/>
      <c r="AT152" s="204" t="s">
        <v>271</v>
      </c>
      <c r="AU152" s="204" t="s">
        <v>87</v>
      </c>
      <c r="AV152" s="13" t="s">
        <v>85</v>
      </c>
      <c r="AW152" s="13" t="s">
        <v>32</v>
      </c>
      <c r="AX152" s="13" t="s">
        <v>77</v>
      </c>
      <c r="AY152" s="204" t="s">
        <v>177</v>
      </c>
    </row>
    <row r="153" s="14" customFormat="1">
      <c r="A153" s="14"/>
      <c r="B153" s="210"/>
      <c r="C153" s="14"/>
      <c r="D153" s="193" t="s">
        <v>271</v>
      </c>
      <c r="E153" s="211" t="s">
        <v>1</v>
      </c>
      <c r="F153" s="212" t="s">
        <v>2206</v>
      </c>
      <c r="G153" s="14"/>
      <c r="H153" s="213">
        <v>1.5</v>
      </c>
      <c r="I153" s="214"/>
      <c r="J153" s="14"/>
      <c r="K153" s="14"/>
      <c r="L153" s="210"/>
      <c r="M153" s="215"/>
      <c r="N153" s="216"/>
      <c r="O153" s="216"/>
      <c r="P153" s="216"/>
      <c r="Q153" s="216"/>
      <c r="R153" s="216"/>
      <c r="S153" s="216"/>
      <c r="T153" s="217"/>
      <c r="U153" s="14"/>
      <c r="V153" s="14"/>
      <c r="W153" s="14"/>
      <c r="X153" s="14"/>
      <c r="Y153" s="14"/>
      <c r="Z153" s="14"/>
      <c r="AA153" s="14"/>
      <c r="AB153" s="14"/>
      <c r="AC153" s="14"/>
      <c r="AD153" s="14"/>
      <c r="AE153" s="14"/>
      <c r="AT153" s="211" t="s">
        <v>271</v>
      </c>
      <c r="AU153" s="211" t="s">
        <v>87</v>
      </c>
      <c r="AV153" s="14" t="s">
        <v>87</v>
      </c>
      <c r="AW153" s="14" t="s">
        <v>32</v>
      </c>
      <c r="AX153" s="14" t="s">
        <v>85</v>
      </c>
      <c r="AY153" s="211" t="s">
        <v>177</v>
      </c>
    </row>
    <row r="154" s="12" customFormat="1" ht="22.8" customHeight="1">
      <c r="A154" s="12"/>
      <c r="B154" s="166"/>
      <c r="C154" s="12"/>
      <c r="D154" s="167" t="s">
        <v>76</v>
      </c>
      <c r="E154" s="177" t="s">
        <v>317</v>
      </c>
      <c r="F154" s="177" t="s">
        <v>652</v>
      </c>
      <c r="G154" s="12"/>
      <c r="H154" s="12"/>
      <c r="I154" s="169"/>
      <c r="J154" s="178">
        <f>BK154</f>
        <v>0</v>
      </c>
      <c r="K154" s="12"/>
      <c r="L154" s="166"/>
      <c r="M154" s="171"/>
      <c r="N154" s="172"/>
      <c r="O154" s="172"/>
      <c r="P154" s="173">
        <f>SUM(P155:P156)</f>
        <v>0</v>
      </c>
      <c r="Q154" s="172"/>
      <c r="R154" s="173">
        <f>SUM(R155:R156)</f>
        <v>0</v>
      </c>
      <c r="S154" s="172"/>
      <c r="T154" s="174">
        <f>SUM(T155:T156)</f>
        <v>0</v>
      </c>
      <c r="U154" s="12"/>
      <c r="V154" s="12"/>
      <c r="W154" s="12"/>
      <c r="X154" s="12"/>
      <c r="Y154" s="12"/>
      <c r="Z154" s="12"/>
      <c r="AA154" s="12"/>
      <c r="AB154" s="12"/>
      <c r="AC154" s="12"/>
      <c r="AD154" s="12"/>
      <c r="AE154" s="12"/>
      <c r="AR154" s="167" t="s">
        <v>85</v>
      </c>
      <c r="AT154" s="175" t="s">
        <v>76</v>
      </c>
      <c r="AU154" s="175" t="s">
        <v>85</v>
      </c>
      <c r="AY154" s="167" t="s">
        <v>177</v>
      </c>
      <c r="BK154" s="176">
        <f>SUM(BK155:BK156)</f>
        <v>0</v>
      </c>
    </row>
    <row r="155" s="2" customFormat="1" ht="24.15" customHeight="1">
      <c r="A155" s="38"/>
      <c r="B155" s="179"/>
      <c r="C155" s="180" t="s">
        <v>324</v>
      </c>
      <c r="D155" s="180" t="s">
        <v>180</v>
      </c>
      <c r="E155" s="181" t="s">
        <v>2322</v>
      </c>
      <c r="F155" s="182" t="s">
        <v>2323</v>
      </c>
      <c r="G155" s="183" t="s">
        <v>220</v>
      </c>
      <c r="H155" s="184">
        <v>1.5</v>
      </c>
      <c r="I155" s="185"/>
      <c r="J155" s="186">
        <f>ROUND(I155*H155,2)</f>
        <v>0</v>
      </c>
      <c r="K155" s="182" t="s">
        <v>268</v>
      </c>
      <c r="L155" s="39"/>
      <c r="M155" s="187" t="s">
        <v>1</v>
      </c>
      <c r="N155" s="188" t="s">
        <v>42</v>
      </c>
      <c r="O155" s="77"/>
      <c r="P155" s="189">
        <f>O155*H155</f>
        <v>0</v>
      </c>
      <c r="Q155" s="189">
        <v>0</v>
      </c>
      <c r="R155" s="189">
        <f>Q155*H155</f>
        <v>0</v>
      </c>
      <c r="S155" s="189">
        <v>0</v>
      </c>
      <c r="T155" s="190">
        <f>S155*H155</f>
        <v>0</v>
      </c>
      <c r="U155" s="38"/>
      <c r="V155" s="38"/>
      <c r="W155" s="38"/>
      <c r="X155" s="38"/>
      <c r="Y155" s="38"/>
      <c r="Z155" s="38"/>
      <c r="AA155" s="38"/>
      <c r="AB155" s="38"/>
      <c r="AC155" s="38"/>
      <c r="AD155" s="38"/>
      <c r="AE155" s="38"/>
      <c r="AR155" s="191" t="s">
        <v>269</v>
      </c>
      <c r="AT155" s="191" t="s">
        <v>180</v>
      </c>
      <c r="AU155" s="191" t="s">
        <v>87</v>
      </c>
      <c r="AY155" s="19" t="s">
        <v>177</v>
      </c>
      <c r="BE155" s="192">
        <f>IF(N155="základní",J155,0)</f>
        <v>0</v>
      </c>
      <c r="BF155" s="192">
        <f>IF(N155="snížená",J155,0)</f>
        <v>0</v>
      </c>
      <c r="BG155" s="192">
        <f>IF(N155="zákl. přenesená",J155,0)</f>
        <v>0</v>
      </c>
      <c r="BH155" s="192">
        <f>IF(N155="sníž. přenesená",J155,0)</f>
        <v>0</v>
      </c>
      <c r="BI155" s="192">
        <f>IF(N155="nulová",J155,0)</f>
        <v>0</v>
      </c>
      <c r="BJ155" s="19" t="s">
        <v>85</v>
      </c>
      <c r="BK155" s="192">
        <f>ROUND(I155*H155,2)</f>
        <v>0</v>
      </c>
      <c r="BL155" s="19" t="s">
        <v>269</v>
      </c>
      <c r="BM155" s="191" t="s">
        <v>2528</v>
      </c>
    </row>
    <row r="156" s="14" customFormat="1">
      <c r="A156" s="14"/>
      <c r="B156" s="210"/>
      <c r="C156" s="14"/>
      <c r="D156" s="193" t="s">
        <v>271</v>
      </c>
      <c r="E156" s="211" t="s">
        <v>1</v>
      </c>
      <c r="F156" s="212" t="s">
        <v>2206</v>
      </c>
      <c r="G156" s="14"/>
      <c r="H156" s="213">
        <v>1.5</v>
      </c>
      <c r="I156" s="214"/>
      <c r="J156" s="14"/>
      <c r="K156" s="14"/>
      <c r="L156" s="210"/>
      <c r="M156" s="215"/>
      <c r="N156" s="216"/>
      <c r="O156" s="216"/>
      <c r="P156" s="216"/>
      <c r="Q156" s="216"/>
      <c r="R156" s="216"/>
      <c r="S156" s="216"/>
      <c r="T156" s="217"/>
      <c r="U156" s="14"/>
      <c r="V156" s="14"/>
      <c r="W156" s="14"/>
      <c r="X156" s="14"/>
      <c r="Y156" s="14"/>
      <c r="Z156" s="14"/>
      <c r="AA156" s="14"/>
      <c r="AB156" s="14"/>
      <c r="AC156" s="14"/>
      <c r="AD156" s="14"/>
      <c r="AE156" s="14"/>
      <c r="AT156" s="211" t="s">
        <v>271</v>
      </c>
      <c r="AU156" s="211" t="s">
        <v>87</v>
      </c>
      <c r="AV156" s="14" t="s">
        <v>87</v>
      </c>
      <c r="AW156" s="14" t="s">
        <v>32</v>
      </c>
      <c r="AX156" s="14" t="s">
        <v>85</v>
      </c>
      <c r="AY156" s="211" t="s">
        <v>177</v>
      </c>
    </row>
    <row r="157" s="12" customFormat="1" ht="22.8" customHeight="1">
      <c r="A157" s="12"/>
      <c r="B157" s="166"/>
      <c r="C157" s="12"/>
      <c r="D157" s="167" t="s">
        <v>76</v>
      </c>
      <c r="E157" s="177" t="s">
        <v>708</v>
      </c>
      <c r="F157" s="177" t="s">
        <v>709</v>
      </c>
      <c r="G157" s="12"/>
      <c r="H157" s="12"/>
      <c r="I157" s="169"/>
      <c r="J157" s="178">
        <f>BK157</f>
        <v>0</v>
      </c>
      <c r="K157" s="12"/>
      <c r="L157" s="166"/>
      <c r="M157" s="171"/>
      <c r="N157" s="172"/>
      <c r="O157" s="172"/>
      <c r="P157" s="173">
        <f>P158</f>
        <v>0</v>
      </c>
      <c r="Q157" s="172"/>
      <c r="R157" s="173">
        <f>R158</f>
        <v>0</v>
      </c>
      <c r="S157" s="172"/>
      <c r="T157" s="174">
        <f>T158</f>
        <v>0</v>
      </c>
      <c r="U157" s="12"/>
      <c r="V157" s="12"/>
      <c r="W157" s="12"/>
      <c r="X157" s="12"/>
      <c r="Y157" s="12"/>
      <c r="Z157" s="12"/>
      <c r="AA157" s="12"/>
      <c r="AB157" s="12"/>
      <c r="AC157" s="12"/>
      <c r="AD157" s="12"/>
      <c r="AE157" s="12"/>
      <c r="AR157" s="167" t="s">
        <v>85</v>
      </c>
      <c r="AT157" s="175" t="s">
        <v>76</v>
      </c>
      <c r="AU157" s="175" t="s">
        <v>85</v>
      </c>
      <c r="AY157" s="167" t="s">
        <v>177</v>
      </c>
      <c r="BK157" s="176">
        <f>BK158</f>
        <v>0</v>
      </c>
    </row>
    <row r="158" s="2" customFormat="1" ht="16.5" customHeight="1">
      <c r="A158" s="38"/>
      <c r="B158" s="179"/>
      <c r="C158" s="180" t="s">
        <v>329</v>
      </c>
      <c r="D158" s="180" t="s">
        <v>180</v>
      </c>
      <c r="E158" s="181" t="s">
        <v>2203</v>
      </c>
      <c r="F158" s="182" t="s">
        <v>2204</v>
      </c>
      <c r="G158" s="183" t="s">
        <v>300</v>
      </c>
      <c r="H158" s="184">
        <v>1.3759999999999999</v>
      </c>
      <c r="I158" s="185"/>
      <c r="J158" s="186">
        <f>ROUND(I158*H158,2)</f>
        <v>0</v>
      </c>
      <c r="K158" s="182" t="s">
        <v>268</v>
      </c>
      <c r="L158" s="39"/>
      <c r="M158" s="187" t="s">
        <v>1</v>
      </c>
      <c r="N158" s="188" t="s">
        <v>42</v>
      </c>
      <c r="O158" s="77"/>
      <c r="P158" s="189">
        <f>O158*H158</f>
        <v>0</v>
      </c>
      <c r="Q158" s="189">
        <v>0</v>
      </c>
      <c r="R158" s="189">
        <f>Q158*H158</f>
        <v>0</v>
      </c>
      <c r="S158" s="189">
        <v>0</v>
      </c>
      <c r="T158" s="190">
        <f>S158*H158</f>
        <v>0</v>
      </c>
      <c r="U158" s="38"/>
      <c r="V158" s="38"/>
      <c r="W158" s="38"/>
      <c r="X158" s="38"/>
      <c r="Y158" s="38"/>
      <c r="Z158" s="38"/>
      <c r="AA158" s="38"/>
      <c r="AB158" s="38"/>
      <c r="AC158" s="38"/>
      <c r="AD158" s="38"/>
      <c r="AE158" s="38"/>
      <c r="AR158" s="191" t="s">
        <v>269</v>
      </c>
      <c r="AT158" s="191" t="s">
        <v>180</v>
      </c>
      <c r="AU158" s="191" t="s">
        <v>87</v>
      </c>
      <c r="AY158" s="19" t="s">
        <v>177</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269</v>
      </c>
      <c r="BM158" s="191" t="s">
        <v>2529</v>
      </c>
    </row>
    <row r="159" s="12" customFormat="1" ht="25.92" customHeight="1">
      <c r="A159" s="12"/>
      <c r="B159" s="166"/>
      <c r="C159" s="12"/>
      <c r="D159" s="167" t="s">
        <v>76</v>
      </c>
      <c r="E159" s="168" t="s">
        <v>714</v>
      </c>
      <c r="F159" s="168" t="s">
        <v>715</v>
      </c>
      <c r="G159" s="12"/>
      <c r="H159" s="12"/>
      <c r="I159" s="169"/>
      <c r="J159" s="170">
        <f>BK159</f>
        <v>0</v>
      </c>
      <c r="K159" s="12"/>
      <c r="L159" s="166"/>
      <c r="M159" s="171"/>
      <c r="N159" s="172"/>
      <c r="O159" s="172"/>
      <c r="P159" s="173">
        <f>P160</f>
        <v>0</v>
      </c>
      <c r="Q159" s="172"/>
      <c r="R159" s="173">
        <f>R160</f>
        <v>0</v>
      </c>
      <c r="S159" s="172"/>
      <c r="T159" s="174">
        <f>T160</f>
        <v>0</v>
      </c>
      <c r="U159" s="12"/>
      <c r="V159" s="12"/>
      <c r="W159" s="12"/>
      <c r="X159" s="12"/>
      <c r="Y159" s="12"/>
      <c r="Z159" s="12"/>
      <c r="AA159" s="12"/>
      <c r="AB159" s="12"/>
      <c r="AC159" s="12"/>
      <c r="AD159" s="12"/>
      <c r="AE159" s="12"/>
      <c r="AR159" s="167" t="s">
        <v>87</v>
      </c>
      <c r="AT159" s="175" t="s">
        <v>76</v>
      </c>
      <c r="AU159" s="175" t="s">
        <v>77</v>
      </c>
      <c r="AY159" s="167" t="s">
        <v>177</v>
      </c>
      <c r="BK159" s="176">
        <f>BK160</f>
        <v>0</v>
      </c>
    </row>
    <row r="160" s="12" customFormat="1" ht="22.8" customHeight="1">
      <c r="A160" s="12"/>
      <c r="B160" s="166"/>
      <c r="C160" s="12"/>
      <c r="D160" s="167" t="s">
        <v>76</v>
      </c>
      <c r="E160" s="177" t="s">
        <v>1110</v>
      </c>
      <c r="F160" s="177" t="s">
        <v>1111</v>
      </c>
      <c r="G160" s="12"/>
      <c r="H160" s="12"/>
      <c r="I160" s="169"/>
      <c r="J160" s="178">
        <f>BK160</f>
        <v>0</v>
      </c>
      <c r="K160" s="12"/>
      <c r="L160" s="166"/>
      <c r="M160" s="171"/>
      <c r="N160" s="172"/>
      <c r="O160" s="172"/>
      <c r="P160" s="173">
        <f>SUM(P161:P163)</f>
        <v>0</v>
      </c>
      <c r="Q160" s="172"/>
      <c r="R160" s="173">
        <f>SUM(R161:R163)</f>
        <v>0</v>
      </c>
      <c r="S160" s="172"/>
      <c r="T160" s="174">
        <f>SUM(T161:T163)</f>
        <v>0</v>
      </c>
      <c r="U160" s="12"/>
      <c r="V160" s="12"/>
      <c r="W160" s="12"/>
      <c r="X160" s="12"/>
      <c r="Y160" s="12"/>
      <c r="Z160" s="12"/>
      <c r="AA160" s="12"/>
      <c r="AB160" s="12"/>
      <c r="AC160" s="12"/>
      <c r="AD160" s="12"/>
      <c r="AE160" s="12"/>
      <c r="AR160" s="167" t="s">
        <v>87</v>
      </c>
      <c r="AT160" s="175" t="s">
        <v>76</v>
      </c>
      <c r="AU160" s="175" t="s">
        <v>85</v>
      </c>
      <c r="AY160" s="167" t="s">
        <v>177</v>
      </c>
      <c r="BK160" s="176">
        <f>SUM(BK161:BK163)</f>
        <v>0</v>
      </c>
    </row>
    <row r="161" s="2" customFormat="1" ht="16.5" customHeight="1">
      <c r="A161" s="38"/>
      <c r="B161" s="179"/>
      <c r="C161" s="180" t="s">
        <v>335</v>
      </c>
      <c r="D161" s="180" t="s">
        <v>180</v>
      </c>
      <c r="E161" s="181" t="s">
        <v>2530</v>
      </c>
      <c r="F161" s="182" t="s">
        <v>2531</v>
      </c>
      <c r="G161" s="183" t="s">
        <v>183</v>
      </c>
      <c r="H161" s="184">
        <v>1</v>
      </c>
      <c r="I161" s="185"/>
      <c r="J161" s="186">
        <f>ROUND(I161*H161,2)</f>
        <v>0</v>
      </c>
      <c r="K161" s="182" t="s">
        <v>1</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350</v>
      </c>
      <c r="AT161" s="191" t="s">
        <v>180</v>
      </c>
      <c r="AU161" s="191" t="s">
        <v>87</v>
      </c>
      <c r="AY161" s="19" t="s">
        <v>177</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350</v>
      </c>
      <c r="BM161" s="191" t="s">
        <v>2532</v>
      </c>
    </row>
    <row r="162" s="2" customFormat="1">
      <c r="A162" s="38"/>
      <c r="B162" s="39"/>
      <c r="C162" s="38"/>
      <c r="D162" s="193" t="s">
        <v>187</v>
      </c>
      <c r="E162" s="38"/>
      <c r="F162" s="194" t="s">
        <v>2533</v>
      </c>
      <c r="G162" s="38"/>
      <c r="H162" s="38"/>
      <c r="I162" s="195"/>
      <c r="J162" s="38"/>
      <c r="K162" s="38"/>
      <c r="L162" s="39"/>
      <c r="M162" s="196"/>
      <c r="N162" s="197"/>
      <c r="O162" s="77"/>
      <c r="P162" s="77"/>
      <c r="Q162" s="77"/>
      <c r="R162" s="77"/>
      <c r="S162" s="77"/>
      <c r="T162" s="78"/>
      <c r="U162" s="38"/>
      <c r="V162" s="38"/>
      <c r="W162" s="38"/>
      <c r="X162" s="38"/>
      <c r="Y162" s="38"/>
      <c r="Z162" s="38"/>
      <c r="AA162" s="38"/>
      <c r="AB162" s="38"/>
      <c r="AC162" s="38"/>
      <c r="AD162" s="38"/>
      <c r="AE162" s="38"/>
      <c r="AT162" s="19" t="s">
        <v>187</v>
      </c>
      <c r="AU162" s="19" t="s">
        <v>87</v>
      </c>
    </row>
    <row r="163" s="2" customFormat="1" ht="24.15" customHeight="1">
      <c r="A163" s="38"/>
      <c r="B163" s="179"/>
      <c r="C163" s="180" t="s">
        <v>339</v>
      </c>
      <c r="D163" s="180" t="s">
        <v>180</v>
      </c>
      <c r="E163" s="181" t="s">
        <v>1144</v>
      </c>
      <c r="F163" s="182" t="s">
        <v>1145</v>
      </c>
      <c r="G163" s="183" t="s">
        <v>762</v>
      </c>
      <c r="H163" s="236"/>
      <c r="I163" s="185"/>
      <c r="J163" s="186">
        <f>ROUND(I163*H163,2)</f>
        <v>0</v>
      </c>
      <c r="K163" s="182" t="s">
        <v>268</v>
      </c>
      <c r="L163" s="39"/>
      <c r="M163" s="248" t="s">
        <v>1</v>
      </c>
      <c r="N163" s="249" t="s">
        <v>42</v>
      </c>
      <c r="O163" s="200"/>
      <c r="P163" s="250">
        <f>O163*H163</f>
        <v>0</v>
      </c>
      <c r="Q163" s="250">
        <v>0</v>
      </c>
      <c r="R163" s="250">
        <f>Q163*H163</f>
        <v>0</v>
      </c>
      <c r="S163" s="250">
        <v>0</v>
      </c>
      <c r="T163" s="251">
        <f>S163*H163</f>
        <v>0</v>
      </c>
      <c r="U163" s="38"/>
      <c r="V163" s="38"/>
      <c r="W163" s="38"/>
      <c r="X163" s="38"/>
      <c r="Y163" s="38"/>
      <c r="Z163" s="38"/>
      <c r="AA163" s="38"/>
      <c r="AB163" s="38"/>
      <c r="AC163" s="38"/>
      <c r="AD163" s="38"/>
      <c r="AE163" s="38"/>
      <c r="AR163" s="191" t="s">
        <v>350</v>
      </c>
      <c r="AT163" s="191" t="s">
        <v>180</v>
      </c>
      <c r="AU163" s="191" t="s">
        <v>87</v>
      </c>
      <c r="AY163" s="19" t="s">
        <v>177</v>
      </c>
      <c r="BE163" s="192">
        <f>IF(N163="základní",J163,0)</f>
        <v>0</v>
      </c>
      <c r="BF163" s="192">
        <f>IF(N163="snížená",J163,0)</f>
        <v>0</v>
      </c>
      <c r="BG163" s="192">
        <f>IF(N163="zákl. přenesená",J163,0)</f>
        <v>0</v>
      </c>
      <c r="BH163" s="192">
        <f>IF(N163="sníž. přenesená",J163,0)</f>
        <v>0</v>
      </c>
      <c r="BI163" s="192">
        <f>IF(N163="nulová",J163,0)</f>
        <v>0</v>
      </c>
      <c r="BJ163" s="19" t="s">
        <v>85</v>
      </c>
      <c r="BK163" s="192">
        <f>ROUND(I163*H163,2)</f>
        <v>0</v>
      </c>
      <c r="BL163" s="19" t="s">
        <v>350</v>
      </c>
      <c r="BM163" s="191" t="s">
        <v>2534</v>
      </c>
    </row>
    <row r="164" s="2" customFormat="1" ht="6.96" customHeight="1">
      <c r="A164" s="38"/>
      <c r="B164" s="60"/>
      <c r="C164" s="61"/>
      <c r="D164" s="61"/>
      <c r="E164" s="61"/>
      <c r="F164" s="61"/>
      <c r="G164" s="61"/>
      <c r="H164" s="61"/>
      <c r="I164" s="61"/>
      <c r="J164" s="61"/>
      <c r="K164" s="61"/>
      <c r="L164" s="39"/>
      <c r="M164" s="38"/>
      <c r="O164" s="38"/>
      <c r="P164" s="38"/>
      <c r="Q164" s="38"/>
      <c r="R164" s="38"/>
      <c r="S164" s="38"/>
      <c r="T164" s="38"/>
      <c r="U164" s="38"/>
      <c r="V164" s="38"/>
      <c r="W164" s="38"/>
      <c r="X164" s="38"/>
      <c r="Y164" s="38"/>
      <c r="Z164" s="38"/>
      <c r="AA164" s="38"/>
      <c r="AB164" s="38"/>
      <c r="AC164" s="38"/>
      <c r="AD164" s="38"/>
      <c r="AE164" s="38"/>
    </row>
  </sheetData>
  <autoFilter ref="C123:K163"/>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134</v>
      </c>
      <c r="AZ2" s="202" t="s">
        <v>208</v>
      </c>
      <c r="BA2" s="202" t="s">
        <v>1</v>
      </c>
      <c r="BB2" s="202" t="s">
        <v>1</v>
      </c>
      <c r="BC2" s="202" t="s">
        <v>2535</v>
      </c>
      <c r="BD2" s="202" t="s">
        <v>87</v>
      </c>
    </row>
    <row r="3" s="1" customFormat="1" ht="6.96" customHeight="1">
      <c r="B3" s="20"/>
      <c r="C3" s="21"/>
      <c r="D3" s="21"/>
      <c r="E3" s="21"/>
      <c r="F3" s="21"/>
      <c r="G3" s="21"/>
      <c r="H3" s="21"/>
      <c r="I3" s="21"/>
      <c r="J3" s="21"/>
      <c r="K3" s="21"/>
      <c r="L3" s="22"/>
      <c r="AT3" s="19" t="s">
        <v>87</v>
      </c>
      <c r="AZ3" s="202" t="s">
        <v>210</v>
      </c>
      <c r="BA3" s="202" t="s">
        <v>1</v>
      </c>
      <c r="BB3" s="202" t="s">
        <v>1</v>
      </c>
      <c r="BC3" s="202" t="s">
        <v>2536</v>
      </c>
      <c r="BD3" s="202" t="s">
        <v>87</v>
      </c>
    </row>
    <row r="4" s="1" customFormat="1" ht="24.96" customHeight="1">
      <c r="B4" s="22"/>
      <c r="D4" s="23" t="s">
        <v>150</v>
      </c>
      <c r="L4" s="22"/>
      <c r="M4" s="128" t="s">
        <v>10</v>
      </c>
      <c r="AT4" s="19" t="s">
        <v>3</v>
      </c>
      <c r="AZ4" s="202" t="s">
        <v>2128</v>
      </c>
      <c r="BA4" s="202" t="s">
        <v>1</v>
      </c>
      <c r="BB4" s="202" t="s">
        <v>1</v>
      </c>
      <c r="BC4" s="202" t="s">
        <v>2537</v>
      </c>
      <c r="BD4" s="202" t="s">
        <v>87</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30" customHeight="1">
      <c r="A9" s="38"/>
      <c r="B9" s="39"/>
      <c r="C9" s="38"/>
      <c r="D9" s="38"/>
      <c r="E9" s="67" t="s">
        <v>2538</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ROUND(J121,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ROUND((SUM(BE121:BE160)),  2)</f>
        <v>0</v>
      </c>
      <c r="G33" s="38"/>
      <c r="H33" s="38"/>
      <c r="I33" s="136">
        <v>0.20999999999999999</v>
      </c>
      <c r="J33" s="135">
        <f>ROUND(((SUM(BE121:BE160))*I33),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ROUND((SUM(BF121:BF160)),  2)</f>
        <v>0</v>
      </c>
      <c r="G34" s="38"/>
      <c r="H34" s="38"/>
      <c r="I34" s="136">
        <v>0.14999999999999999</v>
      </c>
      <c r="J34" s="135">
        <f>ROUND(((SUM(BF121:BF160))*I34),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ROUND((SUM(BG121:BG160)),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ROUND((SUM(BH121:BH160)),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ROUND((SUM(BI121:BI160)),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30" customHeight="1">
      <c r="A87" s="38"/>
      <c r="B87" s="39"/>
      <c r="C87" s="38"/>
      <c r="D87" s="38"/>
      <c r="E87" s="67" t="str">
        <f>E9</f>
        <v>SO 09 - Rozšíření zámkové dlažby u vstupu do fotbalových šaten</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J121</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240</v>
      </c>
      <c r="E97" s="150"/>
      <c r="F97" s="150"/>
      <c r="G97" s="150"/>
      <c r="H97" s="150"/>
      <c r="I97" s="150"/>
      <c r="J97" s="151">
        <f>J122</f>
        <v>0</v>
      </c>
      <c r="K97" s="9"/>
      <c r="L97" s="148"/>
      <c r="S97" s="9"/>
      <c r="T97" s="9"/>
      <c r="U97" s="9"/>
      <c r="V97" s="9"/>
      <c r="W97" s="9"/>
      <c r="X97" s="9"/>
      <c r="Y97" s="9"/>
      <c r="Z97" s="9"/>
      <c r="AA97" s="9"/>
      <c r="AB97" s="9"/>
      <c r="AC97" s="9"/>
      <c r="AD97" s="9"/>
      <c r="AE97" s="9"/>
    </row>
    <row r="98" s="10" customFormat="1" ht="19.92" customHeight="1">
      <c r="A98" s="10"/>
      <c r="B98" s="152"/>
      <c r="C98" s="10"/>
      <c r="D98" s="153" t="s">
        <v>241</v>
      </c>
      <c r="E98" s="154"/>
      <c r="F98" s="154"/>
      <c r="G98" s="154"/>
      <c r="H98" s="154"/>
      <c r="I98" s="154"/>
      <c r="J98" s="155">
        <f>J123</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245</v>
      </c>
      <c r="E99" s="154"/>
      <c r="F99" s="154"/>
      <c r="G99" s="154"/>
      <c r="H99" s="154"/>
      <c r="I99" s="154"/>
      <c r="J99" s="155">
        <f>J141</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247</v>
      </c>
      <c r="E100" s="154"/>
      <c r="F100" s="154"/>
      <c r="G100" s="154"/>
      <c r="H100" s="154"/>
      <c r="I100" s="154"/>
      <c r="J100" s="155">
        <f>J151</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248</v>
      </c>
      <c r="E101" s="154"/>
      <c r="F101" s="154"/>
      <c r="G101" s="154"/>
      <c r="H101" s="154"/>
      <c r="I101" s="154"/>
      <c r="J101" s="155">
        <f>J159</f>
        <v>0</v>
      </c>
      <c r="K101" s="10"/>
      <c r="L101" s="152"/>
      <c r="S101" s="10"/>
      <c r="T101" s="10"/>
      <c r="U101" s="10"/>
      <c r="V101" s="10"/>
      <c r="W101" s="10"/>
      <c r="X101" s="10"/>
      <c r="Y101" s="10"/>
      <c r="Z101" s="10"/>
      <c r="AA101" s="10"/>
      <c r="AB101" s="10"/>
      <c r="AC101" s="10"/>
      <c r="AD101" s="10"/>
      <c r="AE101" s="10"/>
    </row>
    <row r="102" s="2" customFormat="1" ht="21.84" customHeight="1">
      <c r="A102" s="38"/>
      <c r="B102" s="39"/>
      <c r="C102" s="38"/>
      <c r="D102" s="38"/>
      <c r="E102" s="38"/>
      <c r="F102" s="38"/>
      <c r="G102" s="38"/>
      <c r="H102" s="38"/>
      <c r="I102" s="38"/>
      <c r="J102" s="38"/>
      <c r="K102" s="38"/>
      <c r="L102" s="55"/>
      <c r="S102" s="38"/>
      <c r="T102" s="38"/>
      <c r="U102" s="38"/>
      <c r="V102" s="38"/>
      <c r="W102" s="38"/>
      <c r="X102" s="38"/>
      <c r="Y102" s="38"/>
      <c r="Z102" s="38"/>
      <c r="AA102" s="38"/>
      <c r="AB102" s="38"/>
      <c r="AC102" s="38"/>
      <c r="AD102" s="38"/>
      <c r="AE102" s="38"/>
    </row>
    <row r="103" s="2" customFormat="1" ht="6.96" customHeight="1">
      <c r="A103" s="38"/>
      <c r="B103" s="60"/>
      <c r="C103" s="61"/>
      <c r="D103" s="61"/>
      <c r="E103" s="61"/>
      <c r="F103" s="61"/>
      <c r="G103" s="61"/>
      <c r="H103" s="61"/>
      <c r="I103" s="61"/>
      <c r="J103" s="61"/>
      <c r="K103" s="61"/>
      <c r="L103" s="55"/>
      <c r="S103" s="38"/>
      <c r="T103" s="38"/>
      <c r="U103" s="38"/>
      <c r="V103" s="38"/>
      <c r="W103" s="38"/>
      <c r="X103" s="38"/>
      <c r="Y103" s="38"/>
      <c r="Z103" s="38"/>
      <c r="AA103" s="38"/>
      <c r="AB103" s="38"/>
      <c r="AC103" s="38"/>
      <c r="AD103" s="38"/>
      <c r="AE103" s="38"/>
    </row>
    <row r="107" s="2" customFormat="1" ht="6.96" customHeight="1">
      <c r="A107" s="38"/>
      <c r="B107" s="62"/>
      <c r="C107" s="63"/>
      <c r="D107" s="63"/>
      <c r="E107" s="63"/>
      <c r="F107" s="63"/>
      <c r="G107" s="63"/>
      <c r="H107" s="63"/>
      <c r="I107" s="63"/>
      <c r="J107" s="63"/>
      <c r="K107" s="63"/>
      <c r="L107" s="55"/>
      <c r="S107" s="38"/>
      <c r="T107" s="38"/>
      <c r="U107" s="38"/>
      <c r="V107" s="38"/>
      <c r="W107" s="38"/>
      <c r="X107" s="38"/>
      <c r="Y107" s="38"/>
      <c r="Z107" s="38"/>
      <c r="AA107" s="38"/>
      <c r="AB107" s="38"/>
      <c r="AC107" s="38"/>
      <c r="AD107" s="38"/>
      <c r="AE107" s="38"/>
    </row>
    <row r="108" s="2" customFormat="1" ht="24.96" customHeight="1">
      <c r="A108" s="38"/>
      <c r="B108" s="39"/>
      <c r="C108" s="23" t="s">
        <v>161</v>
      </c>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6.96"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2" customHeight="1">
      <c r="A110" s="38"/>
      <c r="B110" s="39"/>
      <c r="C110" s="32" t="s">
        <v>16</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6.5" customHeight="1">
      <c r="A111" s="38"/>
      <c r="B111" s="39"/>
      <c r="C111" s="38"/>
      <c r="D111" s="38"/>
      <c r="E111" s="129" t="str">
        <f>E7</f>
        <v>Klubovna volejbalu, stavební úpravy sportoviště-aktualizace 09/2023</v>
      </c>
      <c r="F111" s="32"/>
      <c r="G111" s="32"/>
      <c r="H111" s="32"/>
      <c r="I111" s="38"/>
      <c r="J111" s="38"/>
      <c r="K111" s="38"/>
      <c r="L111" s="55"/>
      <c r="S111" s="38"/>
      <c r="T111" s="38"/>
      <c r="U111" s="38"/>
      <c r="V111" s="38"/>
      <c r="W111" s="38"/>
      <c r="X111" s="38"/>
      <c r="Y111" s="38"/>
      <c r="Z111" s="38"/>
      <c r="AA111" s="38"/>
      <c r="AB111" s="38"/>
      <c r="AC111" s="38"/>
      <c r="AD111" s="38"/>
      <c r="AE111" s="38"/>
    </row>
    <row r="112" s="2" customFormat="1" ht="12" customHeight="1">
      <c r="A112" s="38"/>
      <c r="B112" s="39"/>
      <c r="C112" s="32" t="s">
        <v>151</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30" customHeight="1">
      <c r="A113" s="38"/>
      <c r="B113" s="39"/>
      <c r="C113" s="38"/>
      <c r="D113" s="38"/>
      <c r="E113" s="67" t="str">
        <f>E9</f>
        <v>SO 09 - Rozšíření zámkové dlažby u vstupu do fotbalových šaten</v>
      </c>
      <c r="F113" s="38"/>
      <c r="G113" s="38"/>
      <c r="H113" s="38"/>
      <c r="I113" s="38"/>
      <c r="J113" s="38"/>
      <c r="K113" s="38"/>
      <c r="L113" s="55"/>
      <c r="S113" s="38"/>
      <c r="T113" s="38"/>
      <c r="U113" s="38"/>
      <c r="V113" s="38"/>
      <c r="W113" s="38"/>
      <c r="X113" s="38"/>
      <c r="Y113" s="38"/>
      <c r="Z113" s="38"/>
      <c r="AA113" s="38"/>
      <c r="AB113" s="38"/>
      <c r="AC113" s="38"/>
      <c r="AD113" s="38"/>
      <c r="AE113" s="38"/>
    </row>
    <row r="114" s="2" customFormat="1" ht="6.96"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20</v>
      </c>
      <c r="D115" s="38"/>
      <c r="E115" s="38"/>
      <c r="F115" s="27" t="str">
        <f>F12</f>
        <v>Lázně Bělohrad</v>
      </c>
      <c r="G115" s="38"/>
      <c r="H115" s="38"/>
      <c r="I115" s="32" t="s">
        <v>22</v>
      </c>
      <c r="J115" s="69" t="str">
        <f>IF(J12="","",J12)</f>
        <v>18. 9. 2023</v>
      </c>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25.65" customHeight="1">
      <c r="A117" s="38"/>
      <c r="B117" s="39"/>
      <c r="C117" s="32" t="s">
        <v>24</v>
      </c>
      <c r="D117" s="38"/>
      <c r="E117" s="38"/>
      <c r="F117" s="27" t="str">
        <f>E15</f>
        <v>TJ Lázně Bělohrad z.s.</v>
      </c>
      <c r="G117" s="38"/>
      <c r="H117" s="38"/>
      <c r="I117" s="32" t="s">
        <v>30</v>
      </c>
      <c r="J117" s="36" t="str">
        <f>E21</f>
        <v>ATELIER TSUNAMI s.r.o. Náchod</v>
      </c>
      <c r="K117" s="38"/>
      <c r="L117" s="55"/>
      <c r="S117" s="38"/>
      <c r="T117" s="38"/>
      <c r="U117" s="38"/>
      <c r="V117" s="38"/>
      <c r="W117" s="38"/>
      <c r="X117" s="38"/>
      <c r="Y117" s="38"/>
      <c r="Z117" s="38"/>
      <c r="AA117" s="38"/>
      <c r="AB117" s="38"/>
      <c r="AC117" s="38"/>
      <c r="AD117" s="38"/>
      <c r="AE117" s="38"/>
    </row>
    <row r="118" s="2" customFormat="1" ht="15.15" customHeight="1">
      <c r="A118" s="38"/>
      <c r="B118" s="39"/>
      <c r="C118" s="32" t="s">
        <v>28</v>
      </c>
      <c r="D118" s="38"/>
      <c r="E118" s="38"/>
      <c r="F118" s="27" t="str">
        <f>IF(E18="","",E18)</f>
        <v>Vyplň údaj</v>
      </c>
      <c r="G118" s="38"/>
      <c r="H118" s="38"/>
      <c r="I118" s="32" t="s">
        <v>33</v>
      </c>
      <c r="J118" s="36" t="str">
        <f>E24</f>
        <v>Ing. Lenka Kasperová</v>
      </c>
      <c r="K118" s="38"/>
      <c r="L118" s="55"/>
      <c r="S118" s="38"/>
      <c r="T118" s="38"/>
      <c r="U118" s="38"/>
      <c r="V118" s="38"/>
      <c r="W118" s="38"/>
      <c r="X118" s="38"/>
      <c r="Y118" s="38"/>
      <c r="Z118" s="38"/>
      <c r="AA118" s="38"/>
      <c r="AB118" s="38"/>
      <c r="AC118" s="38"/>
      <c r="AD118" s="38"/>
      <c r="AE118" s="38"/>
    </row>
    <row r="119" s="2" customFormat="1" ht="10.32"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11" customFormat="1" ht="29.28" customHeight="1">
      <c r="A120" s="156"/>
      <c r="B120" s="157"/>
      <c r="C120" s="158" t="s">
        <v>162</v>
      </c>
      <c r="D120" s="159" t="s">
        <v>62</v>
      </c>
      <c r="E120" s="159" t="s">
        <v>58</v>
      </c>
      <c r="F120" s="159" t="s">
        <v>59</v>
      </c>
      <c r="G120" s="159" t="s">
        <v>163</v>
      </c>
      <c r="H120" s="159" t="s">
        <v>164</v>
      </c>
      <c r="I120" s="159" t="s">
        <v>165</v>
      </c>
      <c r="J120" s="159" t="s">
        <v>155</v>
      </c>
      <c r="K120" s="160" t="s">
        <v>166</v>
      </c>
      <c r="L120" s="161"/>
      <c r="M120" s="86" t="s">
        <v>1</v>
      </c>
      <c r="N120" s="87" t="s">
        <v>41</v>
      </c>
      <c r="O120" s="87" t="s">
        <v>167</v>
      </c>
      <c r="P120" s="87" t="s">
        <v>168</v>
      </c>
      <c r="Q120" s="87" t="s">
        <v>169</v>
      </c>
      <c r="R120" s="87" t="s">
        <v>170</v>
      </c>
      <c r="S120" s="87" t="s">
        <v>171</v>
      </c>
      <c r="T120" s="88" t="s">
        <v>172</v>
      </c>
      <c r="U120" s="156"/>
      <c r="V120" s="156"/>
      <c r="W120" s="156"/>
      <c r="X120" s="156"/>
      <c r="Y120" s="156"/>
      <c r="Z120" s="156"/>
      <c r="AA120" s="156"/>
      <c r="AB120" s="156"/>
      <c r="AC120" s="156"/>
      <c r="AD120" s="156"/>
      <c r="AE120" s="156"/>
    </row>
    <row r="121" s="2" customFormat="1" ht="22.8" customHeight="1">
      <c r="A121" s="38"/>
      <c r="B121" s="39"/>
      <c r="C121" s="93" t="s">
        <v>173</v>
      </c>
      <c r="D121" s="38"/>
      <c r="E121" s="38"/>
      <c r="F121" s="38"/>
      <c r="G121" s="38"/>
      <c r="H121" s="38"/>
      <c r="I121" s="38"/>
      <c r="J121" s="162">
        <f>BK121</f>
        <v>0</v>
      </c>
      <c r="K121" s="38"/>
      <c r="L121" s="39"/>
      <c r="M121" s="89"/>
      <c r="N121" s="73"/>
      <c r="O121" s="90"/>
      <c r="P121" s="163">
        <f>P122</f>
        <v>0</v>
      </c>
      <c r="Q121" s="90"/>
      <c r="R121" s="163">
        <f>R122</f>
        <v>6.2406043200000001</v>
      </c>
      <c r="S121" s="90"/>
      <c r="T121" s="164">
        <f>T122</f>
        <v>0</v>
      </c>
      <c r="U121" s="38"/>
      <c r="V121" s="38"/>
      <c r="W121" s="38"/>
      <c r="X121" s="38"/>
      <c r="Y121" s="38"/>
      <c r="Z121" s="38"/>
      <c r="AA121" s="38"/>
      <c r="AB121" s="38"/>
      <c r="AC121" s="38"/>
      <c r="AD121" s="38"/>
      <c r="AE121" s="38"/>
      <c r="AT121" s="19" t="s">
        <v>76</v>
      </c>
      <c r="AU121" s="19" t="s">
        <v>157</v>
      </c>
      <c r="BK121" s="165">
        <f>BK122</f>
        <v>0</v>
      </c>
    </row>
    <row r="122" s="12" customFormat="1" ht="25.92" customHeight="1">
      <c r="A122" s="12"/>
      <c r="B122" s="166"/>
      <c r="C122" s="12"/>
      <c r="D122" s="167" t="s">
        <v>76</v>
      </c>
      <c r="E122" s="168" t="s">
        <v>262</v>
      </c>
      <c r="F122" s="168" t="s">
        <v>263</v>
      </c>
      <c r="G122" s="12"/>
      <c r="H122" s="12"/>
      <c r="I122" s="169"/>
      <c r="J122" s="170">
        <f>BK122</f>
        <v>0</v>
      </c>
      <c r="K122" s="12"/>
      <c r="L122" s="166"/>
      <c r="M122" s="171"/>
      <c r="N122" s="172"/>
      <c r="O122" s="172"/>
      <c r="P122" s="173">
        <f>P123+P141+P151+P159</f>
        <v>0</v>
      </c>
      <c r="Q122" s="172"/>
      <c r="R122" s="173">
        <f>R123+R141+R151+R159</f>
        <v>6.2406043200000001</v>
      </c>
      <c r="S122" s="172"/>
      <c r="T122" s="174">
        <f>T123+T141+T151+T159</f>
        <v>0</v>
      </c>
      <c r="U122" s="12"/>
      <c r="V122" s="12"/>
      <c r="W122" s="12"/>
      <c r="X122" s="12"/>
      <c r="Y122" s="12"/>
      <c r="Z122" s="12"/>
      <c r="AA122" s="12"/>
      <c r="AB122" s="12"/>
      <c r="AC122" s="12"/>
      <c r="AD122" s="12"/>
      <c r="AE122" s="12"/>
      <c r="AR122" s="167" t="s">
        <v>85</v>
      </c>
      <c r="AT122" s="175" t="s">
        <v>76</v>
      </c>
      <c r="AU122" s="175" t="s">
        <v>77</v>
      </c>
      <c r="AY122" s="167" t="s">
        <v>177</v>
      </c>
      <c r="BK122" s="176">
        <f>BK123+BK141+BK151+BK159</f>
        <v>0</v>
      </c>
    </row>
    <row r="123" s="12" customFormat="1" ht="22.8" customHeight="1">
      <c r="A123" s="12"/>
      <c r="B123" s="166"/>
      <c r="C123" s="12"/>
      <c r="D123" s="167" t="s">
        <v>76</v>
      </c>
      <c r="E123" s="177" t="s">
        <v>85</v>
      </c>
      <c r="F123" s="177" t="s">
        <v>264</v>
      </c>
      <c r="G123" s="12"/>
      <c r="H123" s="12"/>
      <c r="I123" s="169"/>
      <c r="J123" s="178">
        <f>BK123</f>
        <v>0</v>
      </c>
      <c r="K123" s="12"/>
      <c r="L123" s="166"/>
      <c r="M123" s="171"/>
      <c r="N123" s="172"/>
      <c r="O123" s="172"/>
      <c r="P123" s="173">
        <f>SUM(P124:P140)</f>
        <v>0</v>
      </c>
      <c r="Q123" s="172"/>
      <c r="R123" s="173">
        <f>SUM(R124:R140)</f>
        <v>0</v>
      </c>
      <c r="S123" s="172"/>
      <c r="T123" s="174">
        <f>SUM(T124:T140)</f>
        <v>0</v>
      </c>
      <c r="U123" s="12"/>
      <c r="V123" s="12"/>
      <c r="W123" s="12"/>
      <c r="X123" s="12"/>
      <c r="Y123" s="12"/>
      <c r="Z123" s="12"/>
      <c r="AA123" s="12"/>
      <c r="AB123" s="12"/>
      <c r="AC123" s="12"/>
      <c r="AD123" s="12"/>
      <c r="AE123" s="12"/>
      <c r="AR123" s="167" t="s">
        <v>85</v>
      </c>
      <c r="AT123" s="175" t="s">
        <v>76</v>
      </c>
      <c r="AU123" s="175" t="s">
        <v>85</v>
      </c>
      <c r="AY123" s="167" t="s">
        <v>177</v>
      </c>
      <c r="BK123" s="176">
        <f>SUM(BK124:BK140)</f>
        <v>0</v>
      </c>
    </row>
    <row r="124" s="2" customFormat="1" ht="24.15" customHeight="1">
      <c r="A124" s="38"/>
      <c r="B124" s="179"/>
      <c r="C124" s="180" t="s">
        <v>85</v>
      </c>
      <c r="D124" s="180" t="s">
        <v>180</v>
      </c>
      <c r="E124" s="181" t="s">
        <v>2539</v>
      </c>
      <c r="F124" s="182" t="s">
        <v>2540</v>
      </c>
      <c r="G124" s="183" t="s">
        <v>220</v>
      </c>
      <c r="H124" s="184">
        <v>13.5</v>
      </c>
      <c r="I124" s="185"/>
      <c r="J124" s="186">
        <f>ROUND(I124*H124,2)</f>
        <v>0</v>
      </c>
      <c r="K124" s="182" t="s">
        <v>268</v>
      </c>
      <c r="L124" s="39"/>
      <c r="M124" s="187" t="s">
        <v>1</v>
      </c>
      <c r="N124" s="188" t="s">
        <v>42</v>
      </c>
      <c r="O124" s="77"/>
      <c r="P124" s="189">
        <f>O124*H124</f>
        <v>0</v>
      </c>
      <c r="Q124" s="189">
        <v>0</v>
      </c>
      <c r="R124" s="189">
        <f>Q124*H124</f>
        <v>0</v>
      </c>
      <c r="S124" s="189">
        <v>0</v>
      </c>
      <c r="T124" s="190">
        <f>S124*H124</f>
        <v>0</v>
      </c>
      <c r="U124" s="38"/>
      <c r="V124" s="38"/>
      <c r="W124" s="38"/>
      <c r="X124" s="38"/>
      <c r="Y124" s="38"/>
      <c r="Z124" s="38"/>
      <c r="AA124" s="38"/>
      <c r="AB124" s="38"/>
      <c r="AC124" s="38"/>
      <c r="AD124" s="38"/>
      <c r="AE124" s="38"/>
      <c r="AR124" s="191" t="s">
        <v>269</v>
      </c>
      <c r="AT124" s="191" t="s">
        <v>180</v>
      </c>
      <c r="AU124" s="191" t="s">
        <v>87</v>
      </c>
      <c r="AY124" s="19" t="s">
        <v>177</v>
      </c>
      <c r="BE124" s="192">
        <f>IF(N124="základní",J124,0)</f>
        <v>0</v>
      </c>
      <c r="BF124" s="192">
        <f>IF(N124="snížená",J124,0)</f>
        <v>0</v>
      </c>
      <c r="BG124" s="192">
        <f>IF(N124="zákl. přenesená",J124,0)</f>
        <v>0</v>
      </c>
      <c r="BH124" s="192">
        <f>IF(N124="sníž. přenesená",J124,0)</f>
        <v>0</v>
      </c>
      <c r="BI124" s="192">
        <f>IF(N124="nulová",J124,0)</f>
        <v>0</v>
      </c>
      <c r="BJ124" s="19" t="s">
        <v>85</v>
      </c>
      <c r="BK124" s="192">
        <f>ROUND(I124*H124,2)</f>
        <v>0</v>
      </c>
      <c r="BL124" s="19" t="s">
        <v>269</v>
      </c>
      <c r="BM124" s="191" t="s">
        <v>2541</v>
      </c>
    </row>
    <row r="125" s="14" customFormat="1">
      <c r="A125" s="14"/>
      <c r="B125" s="210"/>
      <c r="C125" s="14"/>
      <c r="D125" s="193" t="s">
        <v>271</v>
      </c>
      <c r="E125" s="211" t="s">
        <v>1</v>
      </c>
      <c r="F125" s="212" t="s">
        <v>2128</v>
      </c>
      <c r="G125" s="14"/>
      <c r="H125" s="213">
        <v>13.5</v>
      </c>
      <c r="I125" s="214"/>
      <c r="J125" s="14"/>
      <c r="K125" s="14"/>
      <c r="L125" s="210"/>
      <c r="M125" s="215"/>
      <c r="N125" s="216"/>
      <c r="O125" s="216"/>
      <c r="P125" s="216"/>
      <c r="Q125" s="216"/>
      <c r="R125" s="216"/>
      <c r="S125" s="216"/>
      <c r="T125" s="217"/>
      <c r="U125" s="14"/>
      <c r="V125" s="14"/>
      <c r="W125" s="14"/>
      <c r="X125" s="14"/>
      <c r="Y125" s="14"/>
      <c r="Z125" s="14"/>
      <c r="AA125" s="14"/>
      <c r="AB125" s="14"/>
      <c r="AC125" s="14"/>
      <c r="AD125" s="14"/>
      <c r="AE125" s="14"/>
      <c r="AT125" s="211" t="s">
        <v>271</v>
      </c>
      <c r="AU125" s="211" t="s">
        <v>87</v>
      </c>
      <c r="AV125" s="14" t="s">
        <v>87</v>
      </c>
      <c r="AW125" s="14" t="s">
        <v>32</v>
      </c>
      <c r="AX125" s="14" t="s">
        <v>85</v>
      </c>
      <c r="AY125" s="211" t="s">
        <v>177</v>
      </c>
    </row>
    <row r="126" s="2" customFormat="1" ht="33" customHeight="1">
      <c r="A126" s="38"/>
      <c r="B126" s="179"/>
      <c r="C126" s="180" t="s">
        <v>87</v>
      </c>
      <c r="D126" s="180" t="s">
        <v>180</v>
      </c>
      <c r="E126" s="181" t="s">
        <v>2542</v>
      </c>
      <c r="F126" s="182" t="s">
        <v>2543</v>
      </c>
      <c r="G126" s="183" t="s">
        <v>267</v>
      </c>
      <c r="H126" s="184">
        <v>2.0249999999999999</v>
      </c>
      <c r="I126" s="185"/>
      <c r="J126" s="186">
        <f>ROUND(I126*H126,2)</f>
        <v>0</v>
      </c>
      <c r="K126" s="182" t="s">
        <v>268</v>
      </c>
      <c r="L126" s="39"/>
      <c r="M126" s="187" t="s">
        <v>1</v>
      </c>
      <c r="N126" s="188" t="s">
        <v>42</v>
      </c>
      <c r="O126" s="77"/>
      <c r="P126" s="189">
        <f>O126*H126</f>
        <v>0</v>
      </c>
      <c r="Q126" s="189">
        <v>0</v>
      </c>
      <c r="R126" s="189">
        <f>Q126*H126</f>
        <v>0</v>
      </c>
      <c r="S126" s="189">
        <v>0</v>
      </c>
      <c r="T126" s="190">
        <f>S126*H126</f>
        <v>0</v>
      </c>
      <c r="U126" s="38"/>
      <c r="V126" s="38"/>
      <c r="W126" s="38"/>
      <c r="X126" s="38"/>
      <c r="Y126" s="38"/>
      <c r="Z126" s="38"/>
      <c r="AA126" s="38"/>
      <c r="AB126" s="38"/>
      <c r="AC126" s="38"/>
      <c r="AD126" s="38"/>
      <c r="AE126" s="38"/>
      <c r="AR126" s="191" t="s">
        <v>269</v>
      </c>
      <c r="AT126" s="191" t="s">
        <v>180</v>
      </c>
      <c r="AU126" s="191" t="s">
        <v>87</v>
      </c>
      <c r="AY126" s="19" t="s">
        <v>177</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269</v>
      </c>
      <c r="BM126" s="191" t="s">
        <v>2544</v>
      </c>
    </row>
    <row r="127" s="14" customFormat="1">
      <c r="A127" s="14"/>
      <c r="B127" s="210"/>
      <c r="C127" s="14"/>
      <c r="D127" s="193" t="s">
        <v>271</v>
      </c>
      <c r="E127" s="211" t="s">
        <v>1</v>
      </c>
      <c r="F127" s="212" t="s">
        <v>2545</v>
      </c>
      <c r="G127" s="14"/>
      <c r="H127" s="213">
        <v>2.0249999999999999</v>
      </c>
      <c r="I127" s="214"/>
      <c r="J127" s="14"/>
      <c r="K127" s="14"/>
      <c r="L127" s="210"/>
      <c r="M127" s="215"/>
      <c r="N127" s="216"/>
      <c r="O127" s="216"/>
      <c r="P127" s="216"/>
      <c r="Q127" s="216"/>
      <c r="R127" s="216"/>
      <c r="S127" s="216"/>
      <c r="T127" s="217"/>
      <c r="U127" s="14"/>
      <c r="V127" s="14"/>
      <c r="W127" s="14"/>
      <c r="X127" s="14"/>
      <c r="Y127" s="14"/>
      <c r="Z127" s="14"/>
      <c r="AA127" s="14"/>
      <c r="AB127" s="14"/>
      <c r="AC127" s="14"/>
      <c r="AD127" s="14"/>
      <c r="AE127" s="14"/>
      <c r="AT127" s="211" t="s">
        <v>271</v>
      </c>
      <c r="AU127" s="211" t="s">
        <v>87</v>
      </c>
      <c r="AV127" s="14" t="s">
        <v>87</v>
      </c>
      <c r="AW127" s="14" t="s">
        <v>32</v>
      </c>
      <c r="AX127" s="14" t="s">
        <v>77</v>
      </c>
      <c r="AY127" s="211" t="s">
        <v>177</v>
      </c>
    </row>
    <row r="128" s="15" customFormat="1">
      <c r="A128" s="15"/>
      <c r="B128" s="218"/>
      <c r="C128" s="15"/>
      <c r="D128" s="193" t="s">
        <v>271</v>
      </c>
      <c r="E128" s="219" t="s">
        <v>208</v>
      </c>
      <c r="F128" s="220" t="s">
        <v>276</v>
      </c>
      <c r="G128" s="15"/>
      <c r="H128" s="221">
        <v>2.0249999999999999</v>
      </c>
      <c r="I128" s="222"/>
      <c r="J128" s="15"/>
      <c r="K128" s="15"/>
      <c r="L128" s="218"/>
      <c r="M128" s="223"/>
      <c r="N128" s="224"/>
      <c r="O128" s="224"/>
      <c r="P128" s="224"/>
      <c r="Q128" s="224"/>
      <c r="R128" s="224"/>
      <c r="S128" s="224"/>
      <c r="T128" s="225"/>
      <c r="U128" s="15"/>
      <c r="V128" s="15"/>
      <c r="W128" s="15"/>
      <c r="X128" s="15"/>
      <c r="Y128" s="15"/>
      <c r="Z128" s="15"/>
      <c r="AA128" s="15"/>
      <c r="AB128" s="15"/>
      <c r="AC128" s="15"/>
      <c r="AD128" s="15"/>
      <c r="AE128" s="15"/>
      <c r="AT128" s="219" t="s">
        <v>271</v>
      </c>
      <c r="AU128" s="219" t="s">
        <v>87</v>
      </c>
      <c r="AV128" s="15" t="s">
        <v>269</v>
      </c>
      <c r="AW128" s="15" t="s">
        <v>32</v>
      </c>
      <c r="AX128" s="15" t="s">
        <v>85</v>
      </c>
      <c r="AY128" s="219" t="s">
        <v>177</v>
      </c>
    </row>
    <row r="129" s="2" customFormat="1" ht="37.8" customHeight="1">
      <c r="A129" s="38"/>
      <c r="B129" s="179"/>
      <c r="C129" s="180" t="s">
        <v>194</v>
      </c>
      <c r="D129" s="180" t="s">
        <v>180</v>
      </c>
      <c r="E129" s="181" t="s">
        <v>289</v>
      </c>
      <c r="F129" s="182" t="s">
        <v>290</v>
      </c>
      <c r="G129" s="183" t="s">
        <v>267</v>
      </c>
      <c r="H129" s="184">
        <v>2.601</v>
      </c>
      <c r="I129" s="185"/>
      <c r="J129" s="186">
        <f>ROUND(I129*H129,2)</f>
        <v>0</v>
      </c>
      <c r="K129" s="182" t="s">
        <v>268</v>
      </c>
      <c r="L129" s="39"/>
      <c r="M129" s="187" t="s">
        <v>1</v>
      </c>
      <c r="N129" s="188" t="s">
        <v>42</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269</v>
      </c>
      <c r="AT129" s="191" t="s">
        <v>180</v>
      </c>
      <c r="AU129" s="191" t="s">
        <v>87</v>
      </c>
      <c r="AY129" s="19" t="s">
        <v>177</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269</v>
      </c>
      <c r="BM129" s="191" t="s">
        <v>2546</v>
      </c>
    </row>
    <row r="130" s="14" customFormat="1">
      <c r="A130" s="14"/>
      <c r="B130" s="210"/>
      <c r="C130" s="14"/>
      <c r="D130" s="193" t="s">
        <v>271</v>
      </c>
      <c r="E130" s="211" t="s">
        <v>1</v>
      </c>
      <c r="F130" s="212" t="s">
        <v>2547</v>
      </c>
      <c r="G130" s="14"/>
      <c r="H130" s="213">
        <v>2.601</v>
      </c>
      <c r="I130" s="214"/>
      <c r="J130" s="14"/>
      <c r="K130" s="14"/>
      <c r="L130" s="210"/>
      <c r="M130" s="215"/>
      <c r="N130" s="216"/>
      <c r="O130" s="216"/>
      <c r="P130" s="216"/>
      <c r="Q130" s="216"/>
      <c r="R130" s="216"/>
      <c r="S130" s="216"/>
      <c r="T130" s="217"/>
      <c r="U130" s="14"/>
      <c r="V130" s="14"/>
      <c r="W130" s="14"/>
      <c r="X130" s="14"/>
      <c r="Y130" s="14"/>
      <c r="Z130" s="14"/>
      <c r="AA130" s="14"/>
      <c r="AB130" s="14"/>
      <c r="AC130" s="14"/>
      <c r="AD130" s="14"/>
      <c r="AE130" s="14"/>
      <c r="AT130" s="211" t="s">
        <v>271</v>
      </c>
      <c r="AU130" s="211" t="s">
        <v>87</v>
      </c>
      <c r="AV130" s="14" t="s">
        <v>87</v>
      </c>
      <c r="AW130" s="14" t="s">
        <v>32</v>
      </c>
      <c r="AX130" s="14" t="s">
        <v>77</v>
      </c>
      <c r="AY130" s="211" t="s">
        <v>177</v>
      </c>
    </row>
    <row r="131" s="15" customFormat="1">
      <c r="A131" s="15"/>
      <c r="B131" s="218"/>
      <c r="C131" s="15"/>
      <c r="D131" s="193" t="s">
        <v>271</v>
      </c>
      <c r="E131" s="219" t="s">
        <v>210</v>
      </c>
      <c r="F131" s="220" t="s">
        <v>276</v>
      </c>
      <c r="G131" s="15"/>
      <c r="H131" s="221">
        <v>2.601</v>
      </c>
      <c r="I131" s="222"/>
      <c r="J131" s="15"/>
      <c r="K131" s="15"/>
      <c r="L131" s="218"/>
      <c r="M131" s="223"/>
      <c r="N131" s="224"/>
      <c r="O131" s="224"/>
      <c r="P131" s="224"/>
      <c r="Q131" s="224"/>
      <c r="R131" s="224"/>
      <c r="S131" s="224"/>
      <c r="T131" s="225"/>
      <c r="U131" s="15"/>
      <c r="V131" s="15"/>
      <c r="W131" s="15"/>
      <c r="X131" s="15"/>
      <c r="Y131" s="15"/>
      <c r="Z131" s="15"/>
      <c r="AA131" s="15"/>
      <c r="AB131" s="15"/>
      <c r="AC131" s="15"/>
      <c r="AD131" s="15"/>
      <c r="AE131" s="15"/>
      <c r="AT131" s="219" t="s">
        <v>271</v>
      </c>
      <c r="AU131" s="219" t="s">
        <v>87</v>
      </c>
      <c r="AV131" s="15" t="s">
        <v>269</v>
      </c>
      <c r="AW131" s="15" t="s">
        <v>32</v>
      </c>
      <c r="AX131" s="15" t="s">
        <v>85</v>
      </c>
      <c r="AY131" s="219" t="s">
        <v>177</v>
      </c>
    </row>
    <row r="132" s="2" customFormat="1" ht="37.8" customHeight="1">
      <c r="A132" s="38"/>
      <c r="B132" s="179"/>
      <c r="C132" s="180" t="s">
        <v>269</v>
      </c>
      <c r="D132" s="180" t="s">
        <v>180</v>
      </c>
      <c r="E132" s="181" t="s">
        <v>293</v>
      </c>
      <c r="F132" s="182" t="s">
        <v>294</v>
      </c>
      <c r="G132" s="183" t="s">
        <v>267</v>
      </c>
      <c r="H132" s="184">
        <v>26.010000000000002</v>
      </c>
      <c r="I132" s="185"/>
      <c r="J132" s="186">
        <f>ROUND(I132*H132,2)</f>
        <v>0</v>
      </c>
      <c r="K132" s="182" t="s">
        <v>268</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269</v>
      </c>
      <c r="AT132" s="191" t="s">
        <v>180</v>
      </c>
      <c r="AU132" s="191" t="s">
        <v>87</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2548</v>
      </c>
    </row>
    <row r="133" s="13" customFormat="1">
      <c r="A133" s="13"/>
      <c r="B133" s="203"/>
      <c r="C133" s="13"/>
      <c r="D133" s="193" t="s">
        <v>271</v>
      </c>
      <c r="E133" s="204" t="s">
        <v>1</v>
      </c>
      <c r="F133" s="205" t="s">
        <v>296</v>
      </c>
      <c r="G133" s="13"/>
      <c r="H133" s="204" t="s">
        <v>1</v>
      </c>
      <c r="I133" s="206"/>
      <c r="J133" s="13"/>
      <c r="K133" s="13"/>
      <c r="L133" s="203"/>
      <c r="M133" s="207"/>
      <c r="N133" s="208"/>
      <c r="O133" s="208"/>
      <c r="P133" s="208"/>
      <c r="Q133" s="208"/>
      <c r="R133" s="208"/>
      <c r="S133" s="208"/>
      <c r="T133" s="209"/>
      <c r="U133" s="13"/>
      <c r="V133" s="13"/>
      <c r="W133" s="13"/>
      <c r="X133" s="13"/>
      <c r="Y133" s="13"/>
      <c r="Z133" s="13"/>
      <c r="AA133" s="13"/>
      <c r="AB133" s="13"/>
      <c r="AC133" s="13"/>
      <c r="AD133" s="13"/>
      <c r="AE133" s="13"/>
      <c r="AT133" s="204" t="s">
        <v>271</v>
      </c>
      <c r="AU133" s="204" t="s">
        <v>87</v>
      </c>
      <c r="AV133" s="13" t="s">
        <v>85</v>
      </c>
      <c r="AW133" s="13" t="s">
        <v>32</v>
      </c>
      <c r="AX133" s="13" t="s">
        <v>77</v>
      </c>
      <c r="AY133" s="204" t="s">
        <v>177</v>
      </c>
    </row>
    <row r="134" s="14" customFormat="1">
      <c r="A134" s="14"/>
      <c r="B134" s="210"/>
      <c r="C134" s="14"/>
      <c r="D134" s="193" t="s">
        <v>271</v>
      </c>
      <c r="E134" s="211" t="s">
        <v>1</v>
      </c>
      <c r="F134" s="212" t="s">
        <v>297</v>
      </c>
      <c r="G134" s="14"/>
      <c r="H134" s="213">
        <v>26.010000000000002</v>
      </c>
      <c r="I134" s="214"/>
      <c r="J134" s="14"/>
      <c r="K134" s="14"/>
      <c r="L134" s="210"/>
      <c r="M134" s="215"/>
      <c r="N134" s="216"/>
      <c r="O134" s="216"/>
      <c r="P134" s="216"/>
      <c r="Q134" s="216"/>
      <c r="R134" s="216"/>
      <c r="S134" s="216"/>
      <c r="T134" s="217"/>
      <c r="U134" s="14"/>
      <c r="V134" s="14"/>
      <c r="W134" s="14"/>
      <c r="X134" s="14"/>
      <c r="Y134" s="14"/>
      <c r="Z134" s="14"/>
      <c r="AA134" s="14"/>
      <c r="AB134" s="14"/>
      <c r="AC134" s="14"/>
      <c r="AD134" s="14"/>
      <c r="AE134" s="14"/>
      <c r="AT134" s="211" t="s">
        <v>271</v>
      </c>
      <c r="AU134" s="211" t="s">
        <v>87</v>
      </c>
      <c r="AV134" s="14" t="s">
        <v>87</v>
      </c>
      <c r="AW134" s="14" t="s">
        <v>32</v>
      </c>
      <c r="AX134" s="14" t="s">
        <v>85</v>
      </c>
      <c r="AY134" s="211" t="s">
        <v>177</v>
      </c>
    </row>
    <row r="135" s="2" customFormat="1" ht="24.15" customHeight="1">
      <c r="A135" s="38"/>
      <c r="B135" s="179"/>
      <c r="C135" s="180" t="s">
        <v>176</v>
      </c>
      <c r="D135" s="180" t="s">
        <v>180</v>
      </c>
      <c r="E135" s="181" t="s">
        <v>298</v>
      </c>
      <c r="F135" s="182" t="s">
        <v>299</v>
      </c>
      <c r="G135" s="183" t="s">
        <v>300</v>
      </c>
      <c r="H135" s="184">
        <v>4.6820000000000004</v>
      </c>
      <c r="I135" s="185"/>
      <c r="J135" s="186">
        <f>ROUND(I135*H135,2)</f>
        <v>0</v>
      </c>
      <c r="K135" s="182" t="s">
        <v>268</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269</v>
      </c>
      <c r="AT135" s="191" t="s">
        <v>180</v>
      </c>
      <c r="AU135" s="191" t="s">
        <v>87</v>
      </c>
      <c r="AY135" s="19" t="s">
        <v>177</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269</v>
      </c>
      <c r="BM135" s="191" t="s">
        <v>2549</v>
      </c>
    </row>
    <row r="136" s="14" customFormat="1">
      <c r="A136" s="14"/>
      <c r="B136" s="210"/>
      <c r="C136" s="14"/>
      <c r="D136" s="193" t="s">
        <v>271</v>
      </c>
      <c r="E136" s="211" t="s">
        <v>1</v>
      </c>
      <c r="F136" s="212" t="s">
        <v>302</v>
      </c>
      <c r="G136" s="14"/>
      <c r="H136" s="213">
        <v>4.6820000000000004</v>
      </c>
      <c r="I136" s="214"/>
      <c r="J136" s="14"/>
      <c r="K136" s="14"/>
      <c r="L136" s="210"/>
      <c r="M136" s="215"/>
      <c r="N136" s="216"/>
      <c r="O136" s="216"/>
      <c r="P136" s="216"/>
      <c r="Q136" s="216"/>
      <c r="R136" s="216"/>
      <c r="S136" s="216"/>
      <c r="T136" s="217"/>
      <c r="U136" s="14"/>
      <c r="V136" s="14"/>
      <c r="W136" s="14"/>
      <c r="X136" s="14"/>
      <c r="Y136" s="14"/>
      <c r="Z136" s="14"/>
      <c r="AA136" s="14"/>
      <c r="AB136" s="14"/>
      <c r="AC136" s="14"/>
      <c r="AD136" s="14"/>
      <c r="AE136" s="14"/>
      <c r="AT136" s="211" t="s">
        <v>271</v>
      </c>
      <c r="AU136" s="211" t="s">
        <v>87</v>
      </c>
      <c r="AV136" s="14" t="s">
        <v>87</v>
      </c>
      <c r="AW136" s="14" t="s">
        <v>32</v>
      </c>
      <c r="AX136" s="14" t="s">
        <v>85</v>
      </c>
      <c r="AY136" s="211" t="s">
        <v>177</v>
      </c>
    </row>
    <row r="137" s="2" customFormat="1" ht="16.5" customHeight="1">
      <c r="A137" s="38"/>
      <c r="B137" s="179"/>
      <c r="C137" s="180" t="s">
        <v>303</v>
      </c>
      <c r="D137" s="180" t="s">
        <v>180</v>
      </c>
      <c r="E137" s="181" t="s">
        <v>304</v>
      </c>
      <c r="F137" s="182" t="s">
        <v>305</v>
      </c>
      <c r="G137" s="183" t="s">
        <v>267</v>
      </c>
      <c r="H137" s="184">
        <v>2.601</v>
      </c>
      <c r="I137" s="185"/>
      <c r="J137" s="186">
        <f>ROUND(I137*H137,2)</f>
        <v>0</v>
      </c>
      <c r="K137" s="182" t="s">
        <v>268</v>
      </c>
      <c r="L137" s="39"/>
      <c r="M137" s="187" t="s">
        <v>1</v>
      </c>
      <c r="N137" s="188" t="s">
        <v>42</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269</v>
      </c>
      <c r="AT137" s="191" t="s">
        <v>180</v>
      </c>
      <c r="AU137" s="191" t="s">
        <v>87</v>
      </c>
      <c r="AY137" s="19" t="s">
        <v>177</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269</v>
      </c>
      <c r="BM137" s="191" t="s">
        <v>2550</v>
      </c>
    </row>
    <row r="138" s="14" customFormat="1">
      <c r="A138" s="14"/>
      <c r="B138" s="210"/>
      <c r="C138" s="14"/>
      <c r="D138" s="193" t="s">
        <v>271</v>
      </c>
      <c r="E138" s="211" t="s">
        <v>1</v>
      </c>
      <c r="F138" s="212" t="s">
        <v>210</v>
      </c>
      <c r="G138" s="14"/>
      <c r="H138" s="213">
        <v>2.601</v>
      </c>
      <c r="I138" s="214"/>
      <c r="J138" s="14"/>
      <c r="K138" s="14"/>
      <c r="L138" s="210"/>
      <c r="M138" s="215"/>
      <c r="N138" s="216"/>
      <c r="O138" s="216"/>
      <c r="P138" s="216"/>
      <c r="Q138" s="216"/>
      <c r="R138" s="216"/>
      <c r="S138" s="216"/>
      <c r="T138" s="217"/>
      <c r="U138" s="14"/>
      <c r="V138" s="14"/>
      <c r="W138" s="14"/>
      <c r="X138" s="14"/>
      <c r="Y138" s="14"/>
      <c r="Z138" s="14"/>
      <c r="AA138" s="14"/>
      <c r="AB138" s="14"/>
      <c r="AC138" s="14"/>
      <c r="AD138" s="14"/>
      <c r="AE138" s="14"/>
      <c r="AT138" s="211" t="s">
        <v>271</v>
      </c>
      <c r="AU138" s="211" t="s">
        <v>87</v>
      </c>
      <c r="AV138" s="14" t="s">
        <v>87</v>
      </c>
      <c r="AW138" s="14" t="s">
        <v>32</v>
      </c>
      <c r="AX138" s="14" t="s">
        <v>85</v>
      </c>
      <c r="AY138" s="211" t="s">
        <v>177</v>
      </c>
    </row>
    <row r="139" s="2" customFormat="1" ht="24.15" customHeight="1">
      <c r="A139" s="38"/>
      <c r="B139" s="179"/>
      <c r="C139" s="180" t="s">
        <v>307</v>
      </c>
      <c r="D139" s="180" t="s">
        <v>180</v>
      </c>
      <c r="E139" s="181" t="s">
        <v>318</v>
      </c>
      <c r="F139" s="182" t="s">
        <v>319</v>
      </c>
      <c r="G139" s="183" t="s">
        <v>220</v>
      </c>
      <c r="H139" s="184">
        <v>13.5</v>
      </c>
      <c r="I139" s="185"/>
      <c r="J139" s="186">
        <f>ROUND(I139*H139,2)</f>
        <v>0</v>
      </c>
      <c r="K139" s="182" t="s">
        <v>268</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269</v>
      </c>
      <c r="AT139" s="191" t="s">
        <v>180</v>
      </c>
      <c r="AU139" s="191" t="s">
        <v>87</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2551</v>
      </c>
    </row>
    <row r="140" s="14" customFormat="1">
      <c r="A140" s="14"/>
      <c r="B140" s="210"/>
      <c r="C140" s="14"/>
      <c r="D140" s="193" t="s">
        <v>271</v>
      </c>
      <c r="E140" s="211" t="s">
        <v>1</v>
      </c>
      <c r="F140" s="212" t="s">
        <v>2128</v>
      </c>
      <c r="G140" s="14"/>
      <c r="H140" s="213">
        <v>13.5</v>
      </c>
      <c r="I140" s="214"/>
      <c r="J140" s="14"/>
      <c r="K140" s="14"/>
      <c r="L140" s="210"/>
      <c r="M140" s="215"/>
      <c r="N140" s="216"/>
      <c r="O140" s="216"/>
      <c r="P140" s="216"/>
      <c r="Q140" s="216"/>
      <c r="R140" s="216"/>
      <c r="S140" s="216"/>
      <c r="T140" s="217"/>
      <c r="U140" s="14"/>
      <c r="V140" s="14"/>
      <c r="W140" s="14"/>
      <c r="X140" s="14"/>
      <c r="Y140" s="14"/>
      <c r="Z140" s="14"/>
      <c r="AA140" s="14"/>
      <c r="AB140" s="14"/>
      <c r="AC140" s="14"/>
      <c r="AD140" s="14"/>
      <c r="AE140" s="14"/>
      <c r="AT140" s="211" t="s">
        <v>271</v>
      </c>
      <c r="AU140" s="211" t="s">
        <v>87</v>
      </c>
      <c r="AV140" s="14" t="s">
        <v>87</v>
      </c>
      <c r="AW140" s="14" t="s">
        <v>32</v>
      </c>
      <c r="AX140" s="14" t="s">
        <v>85</v>
      </c>
      <c r="AY140" s="211" t="s">
        <v>177</v>
      </c>
    </row>
    <row r="141" s="12" customFormat="1" ht="22.8" customHeight="1">
      <c r="A141" s="12"/>
      <c r="B141" s="166"/>
      <c r="C141" s="12"/>
      <c r="D141" s="167" t="s">
        <v>76</v>
      </c>
      <c r="E141" s="177" t="s">
        <v>176</v>
      </c>
      <c r="F141" s="177" t="s">
        <v>490</v>
      </c>
      <c r="G141" s="12"/>
      <c r="H141" s="12"/>
      <c r="I141" s="169"/>
      <c r="J141" s="178">
        <f>BK141</f>
        <v>0</v>
      </c>
      <c r="K141" s="12"/>
      <c r="L141" s="166"/>
      <c r="M141" s="171"/>
      <c r="N141" s="172"/>
      <c r="O141" s="172"/>
      <c r="P141" s="173">
        <f>SUM(P142:P150)</f>
        <v>0</v>
      </c>
      <c r="Q141" s="172"/>
      <c r="R141" s="173">
        <f>SUM(R142:R150)</f>
        <v>3.1889700000000003</v>
      </c>
      <c r="S141" s="172"/>
      <c r="T141" s="174">
        <f>SUM(T142:T150)</f>
        <v>0</v>
      </c>
      <c r="U141" s="12"/>
      <c r="V141" s="12"/>
      <c r="W141" s="12"/>
      <c r="X141" s="12"/>
      <c r="Y141" s="12"/>
      <c r="Z141" s="12"/>
      <c r="AA141" s="12"/>
      <c r="AB141" s="12"/>
      <c r="AC141" s="12"/>
      <c r="AD141" s="12"/>
      <c r="AE141" s="12"/>
      <c r="AR141" s="167" t="s">
        <v>85</v>
      </c>
      <c r="AT141" s="175" t="s">
        <v>76</v>
      </c>
      <c r="AU141" s="175" t="s">
        <v>85</v>
      </c>
      <c r="AY141" s="167" t="s">
        <v>177</v>
      </c>
      <c r="BK141" s="176">
        <f>SUM(BK142:BK150)</f>
        <v>0</v>
      </c>
    </row>
    <row r="142" s="2" customFormat="1" ht="24.15" customHeight="1">
      <c r="A142" s="38"/>
      <c r="B142" s="179"/>
      <c r="C142" s="180" t="s">
        <v>235</v>
      </c>
      <c r="D142" s="180" t="s">
        <v>180</v>
      </c>
      <c r="E142" s="181" t="s">
        <v>492</v>
      </c>
      <c r="F142" s="182" t="s">
        <v>493</v>
      </c>
      <c r="G142" s="183" t="s">
        <v>220</v>
      </c>
      <c r="H142" s="184">
        <v>13.5</v>
      </c>
      <c r="I142" s="185"/>
      <c r="J142" s="186">
        <f>ROUND(I142*H142,2)</f>
        <v>0</v>
      </c>
      <c r="K142" s="182" t="s">
        <v>268</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87</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2552</v>
      </c>
    </row>
    <row r="143" s="14" customFormat="1">
      <c r="A143" s="14"/>
      <c r="B143" s="210"/>
      <c r="C143" s="14"/>
      <c r="D143" s="193" t="s">
        <v>271</v>
      </c>
      <c r="E143" s="211" t="s">
        <v>1</v>
      </c>
      <c r="F143" s="212" t="s">
        <v>2128</v>
      </c>
      <c r="G143" s="14"/>
      <c r="H143" s="213">
        <v>13.5</v>
      </c>
      <c r="I143" s="214"/>
      <c r="J143" s="14"/>
      <c r="K143" s="14"/>
      <c r="L143" s="210"/>
      <c r="M143" s="215"/>
      <c r="N143" s="216"/>
      <c r="O143" s="216"/>
      <c r="P143" s="216"/>
      <c r="Q143" s="216"/>
      <c r="R143" s="216"/>
      <c r="S143" s="216"/>
      <c r="T143" s="217"/>
      <c r="U143" s="14"/>
      <c r="V143" s="14"/>
      <c r="W143" s="14"/>
      <c r="X143" s="14"/>
      <c r="Y143" s="14"/>
      <c r="Z143" s="14"/>
      <c r="AA143" s="14"/>
      <c r="AB143" s="14"/>
      <c r="AC143" s="14"/>
      <c r="AD143" s="14"/>
      <c r="AE143" s="14"/>
      <c r="AT143" s="211" t="s">
        <v>271</v>
      </c>
      <c r="AU143" s="211" t="s">
        <v>87</v>
      </c>
      <c r="AV143" s="14" t="s">
        <v>87</v>
      </c>
      <c r="AW143" s="14" t="s">
        <v>32</v>
      </c>
      <c r="AX143" s="14" t="s">
        <v>85</v>
      </c>
      <c r="AY143" s="211" t="s">
        <v>177</v>
      </c>
    </row>
    <row r="144" s="2" customFormat="1" ht="21.75" customHeight="1">
      <c r="A144" s="38"/>
      <c r="B144" s="179"/>
      <c r="C144" s="180" t="s">
        <v>317</v>
      </c>
      <c r="D144" s="180" t="s">
        <v>180</v>
      </c>
      <c r="E144" s="181" t="s">
        <v>496</v>
      </c>
      <c r="F144" s="182" t="s">
        <v>497</v>
      </c>
      <c r="G144" s="183" t="s">
        <v>220</v>
      </c>
      <c r="H144" s="184">
        <v>13.5</v>
      </c>
      <c r="I144" s="185"/>
      <c r="J144" s="186">
        <f>ROUND(I144*H144,2)</f>
        <v>0</v>
      </c>
      <c r="K144" s="182" t="s">
        <v>268</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87</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2553</v>
      </c>
    </row>
    <row r="145" s="14" customFormat="1">
      <c r="A145" s="14"/>
      <c r="B145" s="210"/>
      <c r="C145" s="14"/>
      <c r="D145" s="193" t="s">
        <v>271</v>
      </c>
      <c r="E145" s="211" t="s">
        <v>1</v>
      </c>
      <c r="F145" s="212" t="s">
        <v>2128</v>
      </c>
      <c r="G145" s="14"/>
      <c r="H145" s="213">
        <v>13.5</v>
      </c>
      <c r="I145" s="214"/>
      <c r="J145" s="14"/>
      <c r="K145" s="14"/>
      <c r="L145" s="210"/>
      <c r="M145" s="215"/>
      <c r="N145" s="216"/>
      <c r="O145" s="216"/>
      <c r="P145" s="216"/>
      <c r="Q145" s="216"/>
      <c r="R145" s="216"/>
      <c r="S145" s="216"/>
      <c r="T145" s="217"/>
      <c r="U145" s="14"/>
      <c r="V145" s="14"/>
      <c r="W145" s="14"/>
      <c r="X145" s="14"/>
      <c r="Y145" s="14"/>
      <c r="Z145" s="14"/>
      <c r="AA145" s="14"/>
      <c r="AB145" s="14"/>
      <c r="AC145" s="14"/>
      <c r="AD145" s="14"/>
      <c r="AE145" s="14"/>
      <c r="AT145" s="211" t="s">
        <v>271</v>
      </c>
      <c r="AU145" s="211" t="s">
        <v>87</v>
      </c>
      <c r="AV145" s="14" t="s">
        <v>87</v>
      </c>
      <c r="AW145" s="14" t="s">
        <v>32</v>
      </c>
      <c r="AX145" s="14" t="s">
        <v>85</v>
      </c>
      <c r="AY145" s="211" t="s">
        <v>177</v>
      </c>
    </row>
    <row r="146" s="2" customFormat="1" ht="24.15" customHeight="1">
      <c r="A146" s="38"/>
      <c r="B146" s="179"/>
      <c r="C146" s="180" t="s">
        <v>324</v>
      </c>
      <c r="D146" s="180" t="s">
        <v>180</v>
      </c>
      <c r="E146" s="181" t="s">
        <v>500</v>
      </c>
      <c r="F146" s="182" t="s">
        <v>501</v>
      </c>
      <c r="G146" s="183" t="s">
        <v>220</v>
      </c>
      <c r="H146" s="184">
        <v>13.5</v>
      </c>
      <c r="I146" s="185"/>
      <c r="J146" s="186">
        <f>ROUND(I146*H146,2)</f>
        <v>0</v>
      </c>
      <c r="K146" s="182" t="s">
        <v>268</v>
      </c>
      <c r="L146" s="39"/>
      <c r="M146" s="187" t="s">
        <v>1</v>
      </c>
      <c r="N146" s="188" t="s">
        <v>42</v>
      </c>
      <c r="O146" s="77"/>
      <c r="P146" s="189">
        <f>O146*H146</f>
        <v>0</v>
      </c>
      <c r="Q146" s="189">
        <v>0.089219999999999994</v>
      </c>
      <c r="R146" s="189">
        <f>Q146*H146</f>
        <v>1.2044699999999999</v>
      </c>
      <c r="S146" s="189">
        <v>0</v>
      </c>
      <c r="T146" s="190">
        <f>S146*H146</f>
        <v>0</v>
      </c>
      <c r="U146" s="38"/>
      <c r="V146" s="38"/>
      <c r="W146" s="38"/>
      <c r="X146" s="38"/>
      <c r="Y146" s="38"/>
      <c r="Z146" s="38"/>
      <c r="AA146" s="38"/>
      <c r="AB146" s="38"/>
      <c r="AC146" s="38"/>
      <c r="AD146" s="38"/>
      <c r="AE146" s="38"/>
      <c r="AR146" s="191" t="s">
        <v>269</v>
      </c>
      <c r="AT146" s="191" t="s">
        <v>180</v>
      </c>
      <c r="AU146" s="191" t="s">
        <v>87</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2554</v>
      </c>
    </row>
    <row r="147" s="14" customFormat="1">
      <c r="A147" s="14"/>
      <c r="B147" s="210"/>
      <c r="C147" s="14"/>
      <c r="D147" s="193" t="s">
        <v>271</v>
      </c>
      <c r="E147" s="211" t="s">
        <v>1</v>
      </c>
      <c r="F147" s="212" t="s">
        <v>2537</v>
      </c>
      <c r="G147" s="14"/>
      <c r="H147" s="213">
        <v>13.5</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271</v>
      </c>
      <c r="AU147" s="211" t="s">
        <v>87</v>
      </c>
      <c r="AV147" s="14" t="s">
        <v>87</v>
      </c>
      <c r="AW147" s="14" t="s">
        <v>32</v>
      </c>
      <c r="AX147" s="14" t="s">
        <v>77</v>
      </c>
      <c r="AY147" s="211" t="s">
        <v>177</v>
      </c>
    </row>
    <row r="148" s="15" customFormat="1">
      <c r="A148" s="15"/>
      <c r="B148" s="218"/>
      <c r="C148" s="15"/>
      <c r="D148" s="193" t="s">
        <v>271</v>
      </c>
      <c r="E148" s="219" t="s">
        <v>2128</v>
      </c>
      <c r="F148" s="220" t="s">
        <v>276</v>
      </c>
      <c r="G148" s="15"/>
      <c r="H148" s="221">
        <v>13.5</v>
      </c>
      <c r="I148" s="222"/>
      <c r="J148" s="15"/>
      <c r="K148" s="15"/>
      <c r="L148" s="218"/>
      <c r="M148" s="223"/>
      <c r="N148" s="224"/>
      <c r="O148" s="224"/>
      <c r="P148" s="224"/>
      <c r="Q148" s="224"/>
      <c r="R148" s="224"/>
      <c r="S148" s="224"/>
      <c r="T148" s="225"/>
      <c r="U148" s="15"/>
      <c r="V148" s="15"/>
      <c r="W148" s="15"/>
      <c r="X148" s="15"/>
      <c r="Y148" s="15"/>
      <c r="Z148" s="15"/>
      <c r="AA148" s="15"/>
      <c r="AB148" s="15"/>
      <c r="AC148" s="15"/>
      <c r="AD148" s="15"/>
      <c r="AE148" s="15"/>
      <c r="AT148" s="219" t="s">
        <v>271</v>
      </c>
      <c r="AU148" s="219" t="s">
        <v>87</v>
      </c>
      <c r="AV148" s="15" t="s">
        <v>269</v>
      </c>
      <c r="AW148" s="15" t="s">
        <v>32</v>
      </c>
      <c r="AX148" s="15" t="s">
        <v>85</v>
      </c>
      <c r="AY148" s="219" t="s">
        <v>177</v>
      </c>
    </row>
    <row r="149" s="2" customFormat="1" ht="16.5" customHeight="1">
      <c r="A149" s="38"/>
      <c r="B149" s="179"/>
      <c r="C149" s="226" t="s">
        <v>329</v>
      </c>
      <c r="D149" s="226" t="s">
        <v>330</v>
      </c>
      <c r="E149" s="227" t="s">
        <v>2555</v>
      </c>
      <c r="F149" s="228" t="s">
        <v>2556</v>
      </c>
      <c r="G149" s="229" t="s">
        <v>220</v>
      </c>
      <c r="H149" s="230">
        <v>14.175000000000001</v>
      </c>
      <c r="I149" s="231"/>
      <c r="J149" s="232">
        <f>ROUND(I149*H149,2)</f>
        <v>0</v>
      </c>
      <c r="K149" s="228" t="s">
        <v>1</v>
      </c>
      <c r="L149" s="233"/>
      <c r="M149" s="234" t="s">
        <v>1</v>
      </c>
      <c r="N149" s="235" t="s">
        <v>42</v>
      </c>
      <c r="O149" s="77"/>
      <c r="P149" s="189">
        <f>O149*H149</f>
        <v>0</v>
      </c>
      <c r="Q149" s="189">
        <v>0.14000000000000001</v>
      </c>
      <c r="R149" s="189">
        <f>Q149*H149</f>
        <v>1.9845000000000004</v>
      </c>
      <c r="S149" s="189">
        <v>0</v>
      </c>
      <c r="T149" s="190">
        <f>S149*H149</f>
        <v>0</v>
      </c>
      <c r="U149" s="38"/>
      <c r="V149" s="38"/>
      <c r="W149" s="38"/>
      <c r="X149" s="38"/>
      <c r="Y149" s="38"/>
      <c r="Z149" s="38"/>
      <c r="AA149" s="38"/>
      <c r="AB149" s="38"/>
      <c r="AC149" s="38"/>
      <c r="AD149" s="38"/>
      <c r="AE149" s="38"/>
      <c r="AR149" s="191" t="s">
        <v>235</v>
      </c>
      <c r="AT149" s="191" t="s">
        <v>330</v>
      </c>
      <c r="AU149" s="191" t="s">
        <v>87</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2557</v>
      </c>
    </row>
    <row r="150" s="14" customFormat="1">
      <c r="A150" s="14"/>
      <c r="B150" s="210"/>
      <c r="C150" s="14"/>
      <c r="D150" s="193" t="s">
        <v>271</v>
      </c>
      <c r="E150" s="211" t="s">
        <v>1</v>
      </c>
      <c r="F150" s="212" t="s">
        <v>2558</v>
      </c>
      <c r="G150" s="14"/>
      <c r="H150" s="213">
        <v>14.175000000000001</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271</v>
      </c>
      <c r="AU150" s="211" t="s">
        <v>87</v>
      </c>
      <c r="AV150" s="14" t="s">
        <v>87</v>
      </c>
      <c r="AW150" s="14" t="s">
        <v>32</v>
      </c>
      <c r="AX150" s="14" t="s">
        <v>85</v>
      </c>
      <c r="AY150" s="211" t="s">
        <v>177</v>
      </c>
    </row>
    <row r="151" s="12" customFormat="1" ht="22.8" customHeight="1">
      <c r="A151" s="12"/>
      <c r="B151" s="166"/>
      <c r="C151" s="12"/>
      <c r="D151" s="167" t="s">
        <v>76</v>
      </c>
      <c r="E151" s="177" t="s">
        <v>317</v>
      </c>
      <c r="F151" s="177" t="s">
        <v>652</v>
      </c>
      <c r="G151" s="12"/>
      <c r="H151" s="12"/>
      <c r="I151" s="169"/>
      <c r="J151" s="178">
        <f>BK151</f>
        <v>0</v>
      </c>
      <c r="K151" s="12"/>
      <c r="L151" s="166"/>
      <c r="M151" s="171"/>
      <c r="N151" s="172"/>
      <c r="O151" s="172"/>
      <c r="P151" s="173">
        <f>SUM(P152:P158)</f>
        <v>0</v>
      </c>
      <c r="Q151" s="172"/>
      <c r="R151" s="173">
        <f>SUM(R152:R158)</f>
        <v>3.0516343199999998</v>
      </c>
      <c r="S151" s="172"/>
      <c r="T151" s="174">
        <f>SUM(T152:T158)</f>
        <v>0</v>
      </c>
      <c r="U151" s="12"/>
      <c r="V151" s="12"/>
      <c r="W151" s="12"/>
      <c r="X151" s="12"/>
      <c r="Y151" s="12"/>
      <c r="Z151" s="12"/>
      <c r="AA151" s="12"/>
      <c r="AB151" s="12"/>
      <c r="AC151" s="12"/>
      <c r="AD151" s="12"/>
      <c r="AE151" s="12"/>
      <c r="AR151" s="167" t="s">
        <v>85</v>
      </c>
      <c r="AT151" s="175" t="s">
        <v>76</v>
      </c>
      <c r="AU151" s="175" t="s">
        <v>85</v>
      </c>
      <c r="AY151" s="167" t="s">
        <v>177</v>
      </c>
      <c r="BK151" s="176">
        <f>SUM(BK152:BK158)</f>
        <v>0</v>
      </c>
    </row>
    <row r="152" s="2" customFormat="1" ht="33" customHeight="1">
      <c r="A152" s="38"/>
      <c r="B152" s="179"/>
      <c r="C152" s="180" t="s">
        <v>335</v>
      </c>
      <c r="D152" s="180" t="s">
        <v>180</v>
      </c>
      <c r="E152" s="181" t="s">
        <v>665</v>
      </c>
      <c r="F152" s="182" t="s">
        <v>666</v>
      </c>
      <c r="G152" s="183" t="s">
        <v>369</v>
      </c>
      <c r="H152" s="184">
        <v>12.6</v>
      </c>
      <c r="I152" s="185"/>
      <c r="J152" s="186">
        <f>ROUND(I152*H152,2)</f>
        <v>0</v>
      </c>
      <c r="K152" s="182" t="s">
        <v>268</v>
      </c>
      <c r="L152" s="39"/>
      <c r="M152" s="187" t="s">
        <v>1</v>
      </c>
      <c r="N152" s="188" t="s">
        <v>42</v>
      </c>
      <c r="O152" s="77"/>
      <c r="P152" s="189">
        <f>O152*H152</f>
        <v>0</v>
      </c>
      <c r="Q152" s="189">
        <v>0.12949959999999999</v>
      </c>
      <c r="R152" s="189">
        <f>Q152*H152</f>
        <v>1.6316949599999999</v>
      </c>
      <c r="S152" s="189">
        <v>0</v>
      </c>
      <c r="T152" s="190">
        <f>S152*H152</f>
        <v>0</v>
      </c>
      <c r="U152" s="38"/>
      <c r="V152" s="38"/>
      <c r="W152" s="38"/>
      <c r="X152" s="38"/>
      <c r="Y152" s="38"/>
      <c r="Z152" s="38"/>
      <c r="AA152" s="38"/>
      <c r="AB152" s="38"/>
      <c r="AC152" s="38"/>
      <c r="AD152" s="38"/>
      <c r="AE152" s="38"/>
      <c r="AR152" s="191" t="s">
        <v>269</v>
      </c>
      <c r="AT152" s="191" t="s">
        <v>180</v>
      </c>
      <c r="AU152" s="191" t="s">
        <v>87</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269</v>
      </c>
      <c r="BM152" s="191" t="s">
        <v>2559</v>
      </c>
    </row>
    <row r="153" s="14" customFormat="1">
      <c r="A153" s="14"/>
      <c r="B153" s="210"/>
      <c r="C153" s="14"/>
      <c r="D153" s="193" t="s">
        <v>271</v>
      </c>
      <c r="E153" s="211" t="s">
        <v>1</v>
      </c>
      <c r="F153" s="212" t="s">
        <v>2560</v>
      </c>
      <c r="G153" s="14"/>
      <c r="H153" s="213">
        <v>12.6</v>
      </c>
      <c r="I153" s="214"/>
      <c r="J153" s="14"/>
      <c r="K153" s="14"/>
      <c r="L153" s="210"/>
      <c r="M153" s="215"/>
      <c r="N153" s="216"/>
      <c r="O153" s="216"/>
      <c r="P153" s="216"/>
      <c r="Q153" s="216"/>
      <c r="R153" s="216"/>
      <c r="S153" s="216"/>
      <c r="T153" s="217"/>
      <c r="U153" s="14"/>
      <c r="V153" s="14"/>
      <c r="W153" s="14"/>
      <c r="X153" s="14"/>
      <c r="Y153" s="14"/>
      <c r="Z153" s="14"/>
      <c r="AA153" s="14"/>
      <c r="AB153" s="14"/>
      <c r="AC153" s="14"/>
      <c r="AD153" s="14"/>
      <c r="AE153" s="14"/>
      <c r="AT153" s="211" t="s">
        <v>271</v>
      </c>
      <c r="AU153" s="211" t="s">
        <v>87</v>
      </c>
      <c r="AV153" s="14" t="s">
        <v>87</v>
      </c>
      <c r="AW153" s="14" t="s">
        <v>32</v>
      </c>
      <c r="AX153" s="14" t="s">
        <v>85</v>
      </c>
      <c r="AY153" s="211" t="s">
        <v>177</v>
      </c>
    </row>
    <row r="154" s="2" customFormat="1" ht="16.5" customHeight="1">
      <c r="A154" s="38"/>
      <c r="B154" s="179"/>
      <c r="C154" s="226" t="s">
        <v>339</v>
      </c>
      <c r="D154" s="226" t="s">
        <v>330</v>
      </c>
      <c r="E154" s="227" t="s">
        <v>670</v>
      </c>
      <c r="F154" s="228" t="s">
        <v>671</v>
      </c>
      <c r="G154" s="229" t="s">
        <v>369</v>
      </c>
      <c r="H154" s="230">
        <v>12.852</v>
      </c>
      <c r="I154" s="231"/>
      <c r="J154" s="232">
        <f>ROUND(I154*H154,2)</f>
        <v>0</v>
      </c>
      <c r="K154" s="228" t="s">
        <v>268</v>
      </c>
      <c r="L154" s="233"/>
      <c r="M154" s="234" t="s">
        <v>1</v>
      </c>
      <c r="N154" s="235" t="s">
        <v>42</v>
      </c>
      <c r="O154" s="77"/>
      <c r="P154" s="189">
        <f>O154*H154</f>
        <v>0</v>
      </c>
      <c r="Q154" s="189">
        <v>0.021999999999999999</v>
      </c>
      <c r="R154" s="189">
        <f>Q154*H154</f>
        <v>0.282744</v>
      </c>
      <c r="S154" s="189">
        <v>0</v>
      </c>
      <c r="T154" s="190">
        <f>S154*H154</f>
        <v>0</v>
      </c>
      <c r="U154" s="38"/>
      <c r="V154" s="38"/>
      <c r="W154" s="38"/>
      <c r="X154" s="38"/>
      <c r="Y154" s="38"/>
      <c r="Z154" s="38"/>
      <c r="AA154" s="38"/>
      <c r="AB154" s="38"/>
      <c r="AC154" s="38"/>
      <c r="AD154" s="38"/>
      <c r="AE154" s="38"/>
      <c r="AR154" s="191" t="s">
        <v>235</v>
      </c>
      <c r="AT154" s="191" t="s">
        <v>330</v>
      </c>
      <c r="AU154" s="191" t="s">
        <v>87</v>
      </c>
      <c r="AY154" s="19" t="s">
        <v>177</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269</v>
      </c>
      <c r="BM154" s="191" t="s">
        <v>2561</v>
      </c>
    </row>
    <row r="155" s="14" customFormat="1">
      <c r="A155" s="14"/>
      <c r="B155" s="210"/>
      <c r="C155" s="14"/>
      <c r="D155" s="193" t="s">
        <v>271</v>
      </c>
      <c r="E155" s="211" t="s">
        <v>1</v>
      </c>
      <c r="F155" s="212" t="s">
        <v>2562</v>
      </c>
      <c r="G155" s="14"/>
      <c r="H155" s="213">
        <v>12.852</v>
      </c>
      <c r="I155" s="214"/>
      <c r="J155" s="14"/>
      <c r="K155" s="14"/>
      <c r="L155" s="210"/>
      <c r="M155" s="215"/>
      <c r="N155" s="216"/>
      <c r="O155" s="216"/>
      <c r="P155" s="216"/>
      <c r="Q155" s="216"/>
      <c r="R155" s="216"/>
      <c r="S155" s="216"/>
      <c r="T155" s="217"/>
      <c r="U155" s="14"/>
      <c r="V155" s="14"/>
      <c r="W155" s="14"/>
      <c r="X155" s="14"/>
      <c r="Y155" s="14"/>
      <c r="Z155" s="14"/>
      <c r="AA155" s="14"/>
      <c r="AB155" s="14"/>
      <c r="AC155" s="14"/>
      <c r="AD155" s="14"/>
      <c r="AE155" s="14"/>
      <c r="AT155" s="211" t="s">
        <v>271</v>
      </c>
      <c r="AU155" s="211" t="s">
        <v>87</v>
      </c>
      <c r="AV155" s="14" t="s">
        <v>87</v>
      </c>
      <c r="AW155" s="14" t="s">
        <v>32</v>
      </c>
      <c r="AX155" s="14" t="s">
        <v>85</v>
      </c>
      <c r="AY155" s="211" t="s">
        <v>177</v>
      </c>
    </row>
    <row r="156" s="2" customFormat="1" ht="24.15" customHeight="1">
      <c r="A156" s="38"/>
      <c r="B156" s="179"/>
      <c r="C156" s="180" t="s">
        <v>343</v>
      </c>
      <c r="D156" s="180" t="s">
        <v>180</v>
      </c>
      <c r="E156" s="181" t="s">
        <v>675</v>
      </c>
      <c r="F156" s="182" t="s">
        <v>676</v>
      </c>
      <c r="G156" s="183" t="s">
        <v>267</v>
      </c>
      <c r="H156" s="184">
        <v>0.504</v>
      </c>
      <c r="I156" s="185"/>
      <c r="J156" s="186">
        <f>ROUND(I156*H156,2)</f>
        <v>0</v>
      </c>
      <c r="K156" s="182" t="s">
        <v>268</v>
      </c>
      <c r="L156" s="39"/>
      <c r="M156" s="187" t="s">
        <v>1</v>
      </c>
      <c r="N156" s="188" t="s">
        <v>42</v>
      </c>
      <c r="O156" s="77"/>
      <c r="P156" s="189">
        <f>O156*H156</f>
        <v>0</v>
      </c>
      <c r="Q156" s="189">
        <v>2.2563399999999998</v>
      </c>
      <c r="R156" s="189">
        <f>Q156*H156</f>
        <v>1.13719536</v>
      </c>
      <c r="S156" s="189">
        <v>0</v>
      </c>
      <c r="T156" s="190">
        <f>S156*H156</f>
        <v>0</v>
      </c>
      <c r="U156" s="38"/>
      <c r="V156" s="38"/>
      <c r="W156" s="38"/>
      <c r="X156" s="38"/>
      <c r="Y156" s="38"/>
      <c r="Z156" s="38"/>
      <c r="AA156" s="38"/>
      <c r="AB156" s="38"/>
      <c r="AC156" s="38"/>
      <c r="AD156" s="38"/>
      <c r="AE156" s="38"/>
      <c r="AR156" s="191" t="s">
        <v>269</v>
      </c>
      <c r="AT156" s="191" t="s">
        <v>180</v>
      </c>
      <c r="AU156" s="191" t="s">
        <v>87</v>
      </c>
      <c r="AY156" s="19" t="s">
        <v>177</v>
      </c>
      <c r="BE156" s="192">
        <f>IF(N156="základní",J156,0)</f>
        <v>0</v>
      </c>
      <c r="BF156" s="192">
        <f>IF(N156="snížená",J156,0)</f>
        <v>0</v>
      </c>
      <c r="BG156" s="192">
        <f>IF(N156="zákl. přenesená",J156,0)</f>
        <v>0</v>
      </c>
      <c r="BH156" s="192">
        <f>IF(N156="sníž. přenesená",J156,0)</f>
        <v>0</v>
      </c>
      <c r="BI156" s="192">
        <f>IF(N156="nulová",J156,0)</f>
        <v>0</v>
      </c>
      <c r="BJ156" s="19" t="s">
        <v>85</v>
      </c>
      <c r="BK156" s="192">
        <f>ROUND(I156*H156,2)</f>
        <v>0</v>
      </c>
      <c r="BL156" s="19" t="s">
        <v>269</v>
      </c>
      <c r="BM156" s="191" t="s">
        <v>2563</v>
      </c>
    </row>
    <row r="157" s="14" customFormat="1">
      <c r="A157" s="14"/>
      <c r="B157" s="210"/>
      <c r="C157" s="14"/>
      <c r="D157" s="193" t="s">
        <v>271</v>
      </c>
      <c r="E157" s="211" t="s">
        <v>1</v>
      </c>
      <c r="F157" s="212" t="s">
        <v>2564</v>
      </c>
      <c r="G157" s="14"/>
      <c r="H157" s="213">
        <v>0.504</v>
      </c>
      <c r="I157" s="214"/>
      <c r="J157" s="14"/>
      <c r="K157" s="14"/>
      <c r="L157" s="210"/>
      <c r="M157" s="215"/>
      <c r="N157" s="216"/>
      <c r="O157" s="216"/>
      <c r="P157" s="216"/>
      <c r="Q157" s="216"/>
      <c r="R157" s="216"/>
      <c r="S157" s="216"/>
      <c r="T157" s="217"/>
      <c r="U157" s="14"/>
      <c r="V157" s="14"/>
      <c r="W157" s="14"/>
      <c r="X157" s="14"/>
      <c r="Y157" s="14"/>
      <c r="Z157" s="14"/>
      <c r="AA157" s="14"/>
      <c r="AB157" s="14"/>
      <c r="AC157" s="14"/>
      <c r="AD157" s="14"/>
      <c r="AE157" s="14"/>
      <c r="AT157" s="211" t="s">
        <v>271</v>
      </c>
      <c r="AU157" s="211" t="s">
        <v>87</v>
      </c>
      <c r="AV157" s="14" t="s">
        <v>87</v>
      </c>
      <c r="AW157" s="14" t="s">
        <v>32</v>
      </c>
      <c r="AX157" s="14" t="s">
        <v>77</v>
      </c>
      <c r="AY157" s="211" t="s">
        <v>177</v>
      </c>
    </row>
    <row r="158" s="15" customFormat="1">
      <c r="A158" s="15"/>
      <c r="B158" s="218"/>
      <c r="C158" s="15"/>
      <c r="D158" s="193" t="s">
        <v>271</v>
      </c>
      <c r="E158" s="219" t="s">
        <v>1</v>
      </c>
      <c r="F158" s="220" t="s">
        <v>276</v>
      </c>
      <c r="G158" s="15"/>
      <c r="H158" s="221">
        <v>0.504</v>
      </c>
      <c r="I158" s="222"/>
      <c r="J158" s="15"/>
      <c r="K158" s="15"/>
      <c r="L158" s="218"/>
      <c r="M158" s="223"/>
      <c r="N158" s="224"/>
      <c r="O158" s="224"/>
      <c r="P158" s="224"/>
      <c r="Q158" s="224"/>
      <c r="R158" s="224"/>
      <c r="S158" s="224"/>
      <c r="T158" s="225"/>
      <c r="U158" s="15"/>
      <c r="V158" s="15"/>
      <c r="W158" s="15"/>
      <c r="X158" s="15"/>
      <c r="Y158" s="15"/>
      <c r="Z158" s="15"/>
      <c r="AA158" s="15"/>
      <c r="AB158" s="15"/>
      <c r="AC158" s="15"/>
      <c r="AD158" s="15"/>
      <c r="AE158" s="15"/>
      <c r="AT158" s="219" t="s">
        <v>271</v>
      </c>
      <c r="AU158" s="219" t="s">
        <v>87</v>
      </c>
      <c r="AV158" s="15" t="s">
        <v>269</v>
      </c>
      <c r="AW158" s="15" t="s">
        <v>32</v>
      </c>
      <c r="AX158" s="15" t="s">
        <v>85</v>
      </c>
      <c r="AY158" s="219" t="s">
        <v>177</v>
      </c>
    </row>
    <row r="159" s="12" customFormat="1" ht="22.8" customHeight="1">
      <c r="A159" s="12"/>
      <c r="B159" s="166"/>
      <c r="C159" s="12"/>
      <c r="D159" s="167" t="s">
        <v>76</v>
      </c>
      <c r="E159" s="177" t="s">
        <v>708</v>
      </c>
      <c r="F159" s="177" t="s">
        <v>709</v>
      </c>
      <c r="G159" s="12"/>
      <c r="H159" s="12"/>
      <c r="I159" s="169"/>
      <c r="J159" s="178">
        <f>BK159</f>
        <v>0</v>
      </c>
      <c r="K159" s="12"/>
      <c r="L159" s="166"/>
      <c r="M159" s="171"/>
      <c r="N159" s="172"/>
      <c r="O159" s="172"/>
      <c r="P159" s="173">
        <f>P160</f>
        <v>0</v>
      </c>
      <c r="Q159" s="172"/>
      <c r="R159" s="173">
        <f>R160</f>
        <v>0</v>
      </c>
      <c r="S159" s="172"/>
      <c r="T159" s="174">
        <f>T160</f>
        <v>0</v>
      </c>
      <c r="U159" s="12"/>
      <c r="V159" s="12"/>
      <c r="W159" s="12"/>
      <c r="X159" s="12"/>
      <c r="Y159" s="12"/>
      <c r="Z159" s="12"/>
      <c r="AA159" s="12"/>
      <c r="AB159" s="12"/>
      <c r="AC159" s="12"/>
      <c r="AD159" s="12"/>
      <c r="AE159" s="12"/>
      <c r="AR159" s="167" t="s">
        <v>85</v>
      </c>
      <c r="AT159" s="175" t="s">
        <v>76</v>
      </c>
      <c r="AU159" s="175" t="s">
        <v>85</v>
      </c>
      <c r="AY159" s="167" t="s">
        <v>177</v>
      </c>
      <c r="BK159" s="176">
        <f>BK160</f>
        <v>0</v>
      </c>
    </row>
    <row r="160" s="2" customFormat="1" ht="24.15" customHeight="1">
      <c r="A160" s="38"/>
      <c r="B160" s="179"/>
      <c r="C160" s="180" t="s">
        <v>8</v>
      </c>
      <c r="D160" s="180" t="s">
        <v>180</v>
      </c>
      <c r="E160" s="181" t="s">
        <v>2240</v>
      </c>
      <c r="F160" s="182" t="s">
        <v>2241</v>
      </c>
      <c r="G160" s="183" t="s">
        <v>300</v>
      </c>
      <c r="H160" s="184">
        <v>6.2409999999999997</v>
      </c>
      <c r="I160" s="185"/>
      <c r="J160" s="186">
        <f>ROUND(I160*H160,2)</f>
        <v>0</v>
      </c>
      <c r="K160" s="182" t="s">
        <v>268</v>
      </c>
      <c r="L160" s="39"/>
      <c r="M160" s="248" t="s">
        <v>1</v>
      </c>
      <c r="N160" s="249" t="s">
        <v>42</v>
      </c>
      <c r="O160" s="200"/>
      <c r="P160" s="250">
        <f>O160*H160</f>
        <v>0</v>
      </c>
      <c r="Q160" s="250">
        <v>0</v>
      </c>
      <c r="R160" s="250">
        <f>Q160*H160</f>
        <v>0</v>
      </c>
      <c r="S160" s="250">
        <v>0</v>
      </c>
      <c r="T160" s="251">
        <f>S160*H160</f>
        <v>0</v>
      </c>
      <c r="U160" s="38"/>
      <c r="V160" s="38"/>
      <c r="W160" s="38"/>
      <c r="X160" s="38"/>
      <c r="Y160" s="38"/>
      <c r="Z160" s="38"/>
      <c r="AA160" s="38"/>
      <c r="AB160" s="38"/>
      <c r="AC160" s="38"/>
      <c r="AD160" s="38"/>
      <c r="AE160" s="38"/>
      <c r="AR160" s="191" t="s">
        <v>269</v>
      </c>
      <c r="AT160" s="191" t="s">
        <v>180</v>
      </c>
      <c r="AU160" s="191" t="s">
        <v>87</v>
      </c>
      <c r="AY160" s="19" t="s">
        <v>177</v>
      </c>
      <c r="BE160" s="192">
        <f>IF(N160="základní",J160,0)</f>
        <v>0</v>
      </c>
      <c r="BF160" s="192">
        <f>IF(N160="snížená",J160,0)</f>
        <v>0</v>
      </c>
      <c r="BG160" s="192">
        <f>IF(N160="zákl. přenesená",J160,0)</f>
        <v>0</v>
      </c>
      <c r="BH160" s="192">
        <f>IF(N160="sníž. přenesená",J160,0)</f>
        <v>0</v>
      </c>
      <c r="BI160" s="192">
        <f>IF(N160="nulová",J160,0)</f>
        <v>0</v>
      </c>
      <c r="BJ160" s="19" t="s">
        <v>85</v>
      </c>
      <c r="BK160" s="192">
        <f>ROUND(I160*H160,2)</f>
        <v>0</v>
      </c>
      <c r="BL160" s="19" t="s">
        <v>269</v>
      </c>
      <c r="BM160" s="191" t="s">
        <v>2565</v>
      </c>
    </row>
    <row r="161" s="2" customFormat="1" ht="6.96" customHeight="1">
      <c r="A161" s="38"/>
      <c r="B161" s="60"/>
      <c r="C161" s="61"/>
      <c r="D161" s="61"/>
      <c r="E161" s="61"/>
      <c r="F161" s="61"/>
      <c r="G161" s="61"/>
      <c r="H161" s="61"/>
      <c r="I161" s="61"/>
      <c r="J161" s="61"/>
      <c r="K161" s="61"/>
      <c r="L161" s="39"/>
      <c r="M161" s="38"/>
      <c r="O161" s="38"/>
      <c r="P161" s="38"/>
      <c r="Q161" s="38"/>
      <c r="R161" s="38"/>
      <c r="S161" s="38"/>
      <c r="T161" s="38"/>
      <c r="U161" s="38"/>
      <c r="V161" s="38"/>
      <c r="W161" s="38"/>
      <c r="X161" s="38"/>
      <c r="Y161" s="38"/>
      <c r="Z161" s="38"/>
      <c r="AA161" s="38"/>
      <c r="AB161" s="38"/>
      <c r="AC161" s="38"/>
      <c r="AD161" s="38"/>
      <c r="AE161" s="38"/>
    </row>
  </sheetData>
  <autoFilter ref="C120:K160"/>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137</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2566</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ROUND(J118,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ROUND((SUM(BE118:BE123)),  2)</f>
        <v>0</v>
      </c>
      <c r="G33" s="38"/>
      <c r="H33" s="38"/>
      <c r="I33" s="136">
        <v>0.20999999999999999</v>
      </c>
      <c r="J33" s="135">
        <f>ROUND(((SUM(BE118:BE123))*I33),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ROUND((SUM(BF118:BF123)),  2)</f>
        <v>0</v>
      </c>
      <c r="G34" s="38"/>
      <c r="H34" s="38"/>
      <c r="I34" s="136">
        <v>0.14999999999999999</v>
      </c>
      <c r="J34" s="135">
        <f>ROUND(((SUM(BF118:BF123))*I34),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ROUND((SUM(BG118:BG123)),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ROUND((SUM(BH118:BH123)),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ROUND((SUM(BI118:BI123)),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10 - Markýza nad vchodem do fotbalových šaten</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J118</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249</v>
      </c>
      <c r="E97" s="150"/>
      <c r="F97" s="150"/>
      <c r="G97" s="150"/>
      <c r="H97" s="150"/>
      <c r="I97" s="150"/>
      <c r="J97" s="151">
        <f>J119</f>
        <v>0</v>
      </c>
      <c r="K97" s="9"/>
      <c r="L97" s="148"/>
      <c r="S97" s="9"/>
      <c r="T97" s="9"/>
      <c r="U97" s="9"/>
      <c r="V97" s="9"/>
      <c r="W97" s="9"/>
      <c r="X97" s="9"/>
      <c r="Y97" s="9"/>
      <c r="Z97" s="9"/>
      <c r="AA97" s="9"/>
      <c r="AB97" s="9"/>
      <c r="AC97" s="9"/>
      <c r="AD97" s="9"/>
      <c r="AE97" s="9"/>
    </row>
    <row r="98" s="10" customFormat="1" ht="19.92" customHeight="1">
      <c r="A98" s="10"/>
      <c r="B98" s="152"/>
      <c r="C98" s="10"/>
      <c r="D98" s="153" t="s">
        <v>256</v>
      </c>
      <c r="E98" s="154"/>
      <c r="F98" s="154"/>
      <c r="G98" s="154"/>
      <c r="H98" s="154"/>
      <c r="I98" s="154"/>
      <c r="J98" s="155">
        <f>J120</f>
        <v>0</v>
      </c>
      <c r="K98" s="10"/>
      <c r="L98" s="152"/>
      <c r="S98" s="10"/>
      <c r="T98" s="10"/>
      <c r="U98" s="10"/>
      <c r="V98" s="10"/>
      <c r="W98" s="10"/>
      <c r="X98" s="10"/>
      <c r="Y98" s="10"/>
      <c r="Z98" s="10"/>
      <c r="AA98" s="10"/>
      <c r="AB98" s="10"/>
      <c r="AC98" s="10"/>
      <c r="AD98" s="10"/>
      <c r="AE98" s="10"/>
    </row>
    <row r="99" s="2" customFormat="1" ht="21.84" customHeight="1">
      <c r="A99" s="38"/>
      <c r="B99" s="39"/>
      <c r="C99" s="38"/>
      <c r="D99" s="38"/>
      <c r="E99" s="38"/>
      <c r="F99" s="38"/>
      <c r="G99" s="38"/>
      <c r="H99" s="38"/>
      <c r="I99" s="38"/>
      <c r="J99" s="38"/>
      <c r="K99" s="38"/>
      <c r="L99" s="55"/>
      <c r="S99" s="38"/>
      <c r="T99" s="38"/>
      <c r="U99" s="38"/>
      <c r="V99" s="38"/>
      <c r="W99" s="38"/>
      <c r="X99" s="38"/>
      <c r="Y99" s="38"/>
      <c r="Z99" s="38"/>
      <c r="AA99" s="38"/>
      <c r="AB99" s="38"/>
      <c r="AC99" s="38"/>
      <c r="AD99" s="38"/>
      <c r="AE99" s="38"/>
    </row>
    <row r="100" s="2" customFormat="1" ht="6.96" customHeight="1">
      <c r="A100" s="38"/>
      <c r="B100" s="60"/>
      <c r="C100" s="61"/>
      <c r="D100" s="61"/>
      <c r="E100" s="61"/>
      <c r="F100" s="61"/>
      <c r="G100" s="61"/>
      <c r="H100" s="61"/>
      <c r="I100" s="61"/>
      <c r="J100" s="61"/>
      <c r="K100" s="61"/>
      <c r="L100" s="55"/>
      <c r="S100" s="38"/>
      <c r="T100" s="38"/>
      <c r="U100" s="38"/>
      <c r="V100" s="38"/>
      <c r="W100" s="38"/>
      <c r="X100" s="38"/>
      <c r="Y100" s="38"/>
      <c r="Z100" s="38"/>
      <c r="AA100" s="38"/>
      <c r="AB100" s="38"/>
      <c r="AC100" s="38"/>
      <c r="AD100" s="38"/>
      <c r="AE100" s="38"/>
    </row>
    <row r="104" s="2" customFormat="1" ht="6.96" customHeight="1">
      <c r="A104" s="38"/>
      <c r="B104" s="62"/>
      <c r="C104" s="63"/>
      <c r="D104" s="63"/>
      <c r="E104" s="63"/>
      <c r="F104" s="63"/>
      <c r="G104" s="63"/>
      <c r="H104" s="63"/>
      <c r="I104" s="63"/>
      <c r="J104" s="63"/>
      <c r="K104" s="63"/>
      <c r="L104" s="55"/>
      <c r="S104" s="38"/>
      <c r="T104" s="38"/>
      <c r="U104" s="38"/>
      <c r="V104" s="38"/>
      <c r="W104" s="38"/>
      <c r="X104" s="38"/>
      <c r="Y104" s="38"/>
      <c r="Z104" s="38"/>
      <c r="AA104" s="38"/>
      <c r="AB104" s="38"/>
      <c r="AC104" s="38"/>
      <c r="AD104" s="38"/>
      <c r="AE104" s="38"/>
    </row>
    <row r="105" s="2" customFormat="1" ht="24.96" customHeight="1">
      <c r="A105" s="38"/>
      <c r="B105" s="39"/>
      <c r="C105" s="23" t="s">
        <v>161</v>
      </c>
      <c r="D105" s="38"/>
      <c r="E105" s="38"/>
      <c r="F105" s="38"/>
      <c r="G105" s="38"/>
      <c r="H105" s="38"/>
      <c r="I105" s="38"/>
      <c r="J105" s="38"/>
      <c r="K105" s="38"/>
      <c r="L105" s="55"/>
      <c r="S105" s="38"/>
      <c r="T105" s="38"/>
      <c r="U105" s="38"/>
      <c r="V105" s="38"/>
      <c r="W105" s="38"/>
      <c r="X105" s="38"/>
      <c r="Y105" s="38"/>
      <c r="Z105" s="38"/>
      <c r="AA105" s="38"/>
      <c r="AB105" s="38"/>
      <c r="AC105" s="38"/>
      <c r="AD105" s="38"/>
      <c r="AE105" s="38"/>
    </row>
    <row r="106" s="2" customFormat="1" ht="6.96" customHeight="1">
      <c r="A106" s="38"/>
      <c r="B106" s="39"/>
      <c r="C106" s="38"/>
      <c r="D106" s="38"/>
      <c r="E106" s="38"/>
      <c r="F106" s="38"/>
      <c r="G106" s="38"/>
      <c r="H106" s="38"/>
      <c r="I106" s="38"/>
      <c r="J106" s="38"/>
      <c r="K106" s="38"/>
      <c r="L106" s="55"/>
      <c r="S106" s="38"/>
      <c r="T106" s="38"/>
      <c r="U106" s="38"/>
      <c r="V106" s="38"/>
      <c r="W106" s="38"/>
      <c r="X106" s="38"/>
      <c r="Y106" s="38"/>
      <c r="Z106" s="38"/>
      <c r="AA106" s="38"/>
      <c r="AB106" s="38"/>
      <c r="AC106" s="38"/>
      <c r="AD106" s="38"/>
      <c r="AE106" s="38"/>
    </row>
    <row r="107" s="2" customFormat="1" ht="12" customHeight="1">
      <c r="A107" s="38"/>
      <c r="B107" s="39"/>
      <c r="C107" s="32" t="s">
        <v>16</v>
      </c>
      <c r="D107" s="38"/>
      <c r="E107" s="38"/>
      <c r="F107" s="38"/>
      <c r="G107" s="38"/>
      <c r="H107" s="38"/>
      <c r="I107" s="38"/>
      <c r="J107" s="38"/>
      <c r="K107" s="38"/>
      <c r="L107" s="55"/>
      <c r="S107" s="38"/>
      <c r="T107" s="38"/>
      <c r="U107" s="38"/>
      <c r="V107" s="38"/>
      <c r="W107" s="38"/>
      <c r="X107" s="38"/>
      <c r="Y107" s="38"/>
      <c r="Z107" s="38"/>
      <c r="AA107" s="38"/>
      <c r="AB107" s="38"/>
      <c r="AC107" s="38"/>
      <c r="AD107" s="38"/>
      <c r="AE107" s="38"/>
    </row>
    <row r="108" s="2" customFormat="1" ht="16.5" customHeight="1">
      <c r="A108" s="38"/>
      <c r="B108" s="39"/>
      <c r="C108" s="38"/>
      <c r="D108" s="38"/>
      <c r="E108" s="129" t="str">
        <f>E7</f>
        <v>Klubovna volejbalu, stavební úpravy sportoviště-aktualizace 09/2023</v>
      </c>
      <c r="F108" s="32"/>
      <c r="G108" s="32"/>
      <c r="H108" s="32"/>
      <c r="I108" s="38"/>
      <c r="J108" s="38"/>
      <c r="K108" s="38"/>
      <c r="L108" s="55"/>
      <c r="S108" s="38"/>
      <c r="T108" s="38"/>
      <c r="U108" s="38"/>
      <c r="V108" s="38"/>
      <c r="W108" s="38"/>
      <c r="X108" s="38"/>
      <c r="Y108" s="38"/>
      <c r="Z108" s="38"/>
      <c r="AA108" s="38"/>
      <c r="AB108" s="38"/>
      <c r="AC108" s="38"/>
      <c r="AD108" s="38"/>
      <c r="AE108" s="38"/>
    </row>
    <row r="109" s="2" customFormat="1" ht="12" customHeight="1">
      <c r="A109" s="38"/>
      <c r="B109" s="39"/>
      <c r="C109" s="32" t="s">
        <v>151</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6.5" customHeight="1">
      <c r="A110" s="38"/>
      <c r="B110" s="39"/>
      <c r="C110" s="38"/>
      <c r="D110" s="38"/>
      <c r="E110" s="67" t="str">
        <f>E9</f>
        <v>SO 10 - Markýza nad vchodem do fotbalových šaten</v>
      </c>
      <c r="F110" s="38"/>
      <c r="G110" s="38"/>
      <c r="H110" s="38"/>
      <c r="I110" s="38"/>
      <c r="J110" s="38"/>
      <c r="K110" s="38"/>
      <c r="L110" s="55"/>
      <c r="S110" s="38"/>
      <c r="T110" s="38"/>
      <c r="U110" s="38"/>
      <c r="V110" s="38"/>
      <c r="W110" s="38"/>
      <c r="X110" s="38"/>
      <c r="Y110" s="38"/>
      <c r="Z110" s="38"/>
      <c r="AA110" s="38"/>
      <c r="AB110" s="38"/>
      <c r="AC110" s="38"/>
      <c r="AD110" s="38"/>
      <c r="AE110" s="38"/>
    </row>
    <row r="111" s="2" customFormat="1" ht="6.96" customHeight="1">
      <c r="A111" s="38"/>
      <c r="B111" s="39"/>
      <c r="C111" s="38"/>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2" customHeight="1">
      <c r="A112" s="38"/>
      <c r="B112" s="39"/>
      <c r="C112" s="32" t="s">
        <v>20</v>
      </c>
      <c r="D112" s="38"/>
      <c r="E112" s="38"/>
      <c r="F112" s="27" t="str">
        <f>F12</f>
        <v>Lázně Bělohrad</v>
      </c>
      <c r="G112" s="38"/>
      <c r="H112" s="38"/>
      <c r="I112" s="32" t="s">
        <v>22</v>
      </c>
      <c r="J112" s="69" t="str">
        <f>IF(J12="","",J12)</f>
        <v>18. 9. 2023</v>
      </c>
      <c r="K112" s="38"/>
      <c r="L112" s="55"/>
      <c r="S112" s="38"/>
      <c r="T112" s="38"/>
      <c r="U112" s="38"/>
      <c r="V112" s="38"/>
      <c r="W112" s="38"/>
      <c r="X112" s="38"/>
      <c r="Y112" s="38"/>
      <c r="Z112" s="38"/>
      <c r="AA112" s="38"/>
      <c r="AB112" s="38"/>
      <c r="AC112" s="38"/>
      <c r="AD112" s="38"/>
      <c r="AE112" s="38"/>
    </row>
    <row r="113" s="2" customFormat="1" ht="6.96" customHeight="1">
      <c r="A113" s="38"/>
      <c r="B113" s="39"/>
      <c r="C113" s="38"/>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25.65" customHeight="1">
      <c r="A114" s="38"/>
      <c r="B114" s="39"/>
      <c r="C114" s="32" t="s">
        <v>24</v>
      </c>
      <c r="D114" s="38"/>
      <c r="E114" s="38"/>
      <c r="F114" s="27" t="str">
        <f>E15</f>
        <v>TJ Lázně Bělohrad z.s.</v>
      </c>
      <c r="G114" s="38"/>
      <c r="H114" s="38"/>
      <c r="I114" s="32" t="s">
        <v>30</v>
      </c>
      <c r="J114" s="36" t="str">
        <f>E21</f>
        <v>ATELIER TSUNAMI s.r.o. Náchod</v>
      </c>
      <c r="K114" s="38"/>
      <c r="L114" s="55"/>
      <c r="S114" s="38"/>
      <c r="T114" s="38"/>
      <c r="U114" s="38"/>
      <c r="V114" s="38"/>
      <c r="W114" s="38"/>
      <c r="X114" s="38"/>
      <c r="Y114" s="38"/>
      <c r="Z114" s="38"/>
      <c r="AA114" s="38"/>
      <c r="AB114" s="38"/>
      <c r="AC114" s="38"/>
      <c r="AD114" s="38"/>
      <c r="AE114" s="38"/>
    </row>
    <row r="115" s="2" customFormat="1" ht="15.15" customHeight="1">
      <c r="A115" s="38"/>
      <c r="B115" s="39"/>
      <c r="C115" s="32" t="s">
        <v>28</v>
      </c>
      <c r="D115" s="38"/>
      <c r="E115" s="38"/>
      <c r="F115" s="27" t="str">
        <f>IF(E18="","",E18)</f>
        <v>Vyplň údaj</v>
      </c>
      <c r="G115" s="38"/>
      <c r="H115" s="38"/>
      <c r="I115" s="32" t="s">
        <v>33</v>
      </c>
      <c r="J115" s="36" t="str">
        <f>E24</f>
        <v>Ing. Lenka Kasperová</v>
      </c>
      <c r="K115" s="38"/>
      <c r="L115" s="55"/>
      <c r="S115" s="38"/>
      <c r="T115" s="38"/>
      <c r="U115" s="38"/>
      <c r="V115" s="38"/>
      <c r="W115" s="38"/>
      <c r="X115" s="38"/>
      <c r="Y115" s="38"/>
      <c r="Z115" s="38"/>
      <c r="AA115" s="38"/>
      <c r="AB115" s="38"/>
      <c r="AC115" s="38"/>
      <c r="AD115" s="38"/>
      <c r="AE115" s="38"/>
    </row>
    <row r="116" s="2" customFormat="1" ht="10.32"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11" customFormat="1" ht="29.28" customHeight="1">
      <c r="A117" s="156"/>
      <c r="B117" s="157"/>
      <c r="C117" s="158" t="s">
        <v>162</v>
      </c>
      <c r="D117" s="159" t="s">
        <v>62</v>
      </c>
      <c r="E117" s="159" t="s">
        <v>58</v>
      </c>
      <c r="F117" s="159" t="s">
        <v>59</v>
      </c>
      <c r="G117" s="159" t="s">
        <v>163</v>
      </c>
      <c r="H117" s="159" t="s">
        <v>164</v>
      </c>
      <c r="I117" s="159" t="s">
        <v>165</v>
      </c>
      <c r="J117" s="159" t="s">
        <v>155</v>
      </c>
      <c r="K117" s="160" t="s">
        <v>166</v>
      </c>
      <c r="L117" s="161"/>
      <c r="M117" s="86" t="s">
        <v>1</v>
      </c>
      <c r="N117" s="87" t="s">
        <v>41</v>
      </c>
      <c r="O117" s="87" t="s">
        <v>167</v>
      </c>
      <c r="P117" s="87" t="s">
        <v>168</v>
      </c>
      <c r="Q117" s="87" t="s">
        <v>169</v>
      </c>
      <c r="R117" s="87" t="s">
        <v>170</v>
      </c>
      <c r="S117" s="87" t="s">
        <v>171</v>
      </c>
      <c r="T117" s="88" t="s">
        <v>172</v>
      </c>
      <c r="U117" s="156"/>
      <c r="V117" s="156"/>
      <c r="W117" s="156"/>
      <c r="X117" s="156"/>
      <c r="Y117" s="156"/>
      <c r="Z117" s="156"/>
      <c r="AA117" s="156"/>
      <c r="AB117" s="156"/>
      <c r="AC117" s="156"/>
      <c r="AD117" s="156"/>
      <c r="AE117" s="156"/>
    </row>
    <row r="118" s="2" customFormat="1" ht="22.8" customHeight="1">
      <c r="A118" s="38"/>
      <c r="B118" s="39"/>
      <c r="C118" s="93" t="s">
        <v>173</v>
      </c>
      <c r="D118" s="38"/>
      <c r="E118" s="38"/>
      <c r="F118" s="38"/>
      <c r="G118" s="38"/>
      <c r="H118" s="38"/>
      <c r="I118" s="38"/>
      <c r="J118" s="162">
        <f>BK118</f>
        <v>0</v>
      </c>
      <c r="K118" s="38"/>
      <c r="L118" s="39"/>
      <c r="M118" s="89"/>
      <c r="N118" s="73"/>
      <c r="O118" s="90"/>
      <c r="P118" s="163">
        <f>P119</f>
        <v>0</v>
      </c>
      <c r="Q118" s="90"/>
      <c r="R118" s="163">
        <f>R119</f>
        <v>0</v>
      </c>
      <c r="S118" s="90"/>
      <c r="T118" s="164">
        <f>T119</f>
        <v>0</v>
      </c>
      <c r="U118" s="38"/>
      <c r="V118" s="38"/>
      <c r="W118" s="38"/>
      <c r="X118" s="38"/>
      <c r="Y118" s="38"/>
      <c r="Z118" s="38"/>
      <c r="AA118" s="38"/>
      <c r="AB118" s="38"/>
      <c r="AC118" s="38"/>
      <c r="AD118" s="38"/>
      <c r="AE118" s="38"/>
      <c r="AT118" s="19" t="s">
        <v>76</v>
      </c>
      <c r="AU118" s="19" t="s">
        <v>157</v>
      </c>
      <c r="BK118" s="165">
        <f>BK119</f>
        <v>0</v>
      </c>
    </row>
    <row r="119" s="12" customFormat="1" ht="25.92" customHeight="1">
      <c r="A119" s="12"/>
      <c r="B119" s="166"/>
      <c r="C119" s="12"/>
      <c r="D119" s="167" t="s">
        <v>76</v>
      </c>
      <c r="E119" s="168" t="s">
        <v>714</v>
      </c>
      <c r="F119" s="168" t="s">
        <v>715</v>
      </c>
      <c r="G119" s="12"/>
      <c r="H119" s="12"/>
      <c r="I119" s="169"/>
      <c r="J119" s="170">
        <f>BK119</f>
        <v>0</v>
      </c>
      <c r="K119" s="12"/>
      <c r="L119" s="166"/>
      <c r="M119" s="171"/>
      <c r="N119" s="172"/>
      <c r="O119" s="172"/>
      <c r="P119" s="173">
        <f>P120</f>
        <v>0</v>
      </c>
      <c r="Q119" s="172"/>
      <c r="R119" s="173">
        <f>R120</f>
        <v>0</v>
      </c>
      <c r="S119" s="172"/>
      <c r="T119" s="174">
        <f>T120</f>
        <v>0</v>
      </c>
      <c r="U119" s="12"/>
      <c r="V119" s="12"/>
      <c r="W119" s="12"/>
      <c r="X119" s="12"/>
      <c r="Y119" s="12"/>
      <c r="Z119" s="12"/>
      <c r="AA119" s="12"/>
      <c r="AB119" s="12"/>
      <c r="AC119" s="12"/>
      <c r="AD119" s="12"/>
      <c r="AE119" s="12"/>
      <c r="AR119" s="167" t="s">
        <v>87</v>
      </c>
      <c r="AT119" s="175" t="s">
        <v>76</v>
      </c>
      <c r="AU119" s="175" t="s">
        <v>77</v>
      </c>
      <c r="AY119" s="167" t="s">
        <v>177</v>
      </c>
      <c r="BK119" s="176">
        <f>BK120</f>
        <v>0</v>
      </c>
    </row>
    <row r="120" s="12" customFormat="1" ht="22.8" customHeight="1">
      <c r="A120" s="12"/>
      <c r="B120" s="166"/>
      <c r="C120" s="12"/>
      <c r="D120" s="167" t="s">
        <v>76</v>
      </c>
      <c r="E120" s="177" t="s">
        <v>1110</v>
      </c>
      <c r="F120" s="177" t="s">
        <v>1111</v>
      </c>
      <c r="G120" s="12"/>
      <c r="H120" s="12"/>
      <c r="I120" s="169"/>
      <c r="J120" s="178">
        <f>BK120</f>
        <v>0</v>
      </c>
      <c r="K120" s="12"/>
      <c r="L120" s="166"/>
      <c r="M120" s="171"/>
      <c r="N120" s="172"/>
      <c r="O120" s="172"/>
      <c r="P120" s="173">
        <f>SUM(P121:P123)</f>
        <v>0</v>
      </c>
      <c r="Q120" s="172"/>
      <c r="R120" s="173">
        <f>SUM(R121:R123)</f>
        <v>0</v>
      </c>
      <c r="S120" s="172"/>
      <c r="T120" s="174">
        <f>SUM(T121:T123)</f>
        <v>0</v>
      </c>
      <c r="U120" s="12"/>
      <c r="V120" s="12"/>
      <c r="W120" s="12"/>
      <c r="X120" s="12"/>
      <c r="Y120" s="12"/>
      <c r="Z120" s="12"/>
      <c r="AA120" s="12"/>
      <c r="AB120" s="12"/>
      <c r="AC120" s="12"/>
      <c r="AD120" s="12"/>
      <c r="AE120" s="12"/>
      <c r="AR120" s="167" t="s">
        <v>87</v>
      </c>
      <c r="AT120" s="175" t="s">
        <v>76</v>
      </c>
      <c r="AU120" s="175" t="s">
        <v>85</v>
      </c>
      <c r="AY120" s="167" t="s">
        <v>177</v>
      </c>
      <c r="BK120" s="176">
        <f>SUM(BK121:BK123)</f>
        <v>0</v>
      </c>
    </row>
    <row r="121" s="2" customFormat="1" ht="24.15" customHeight="1">
      <c r="A121" s="38"/>
      <c r="B121" s="179"/>
      <c r="C121" s="180" t="s">
        <v>85</v>
      </c>
      <c r="D121" s="180" t="s">
        <v>180</v>
      </c>
      <c r="E121" s="181" t="s">
        <v>2567</v>
      </c>
      <c r="F121" s="182" t="s">
        <v>2568</v>
      </c>
      <c r="G121" s="183" t="s">
        <v>183</v>
      </c>
      <c r="H121" s="184">
        <v>1</v>
      </c>
      <c r="I121" s="185"/>
      <c r="J121" s="186">
        <f>ROUND(I121*H121,2)</f>
        <v>0</v>
      </c>
      <c r="K121" s="182" t="s">
        <v>1</v>
      </c>
      <c r="L121" s="39"/>
      <c r="M121" s="187" t="s">
        <v>1</v>
      </c>
      <c r="N121" s="188" t="s">
        <v>42</v>
      </c>
      <c r="O121" s="77"/>
      <c r="P121" s="189">
        <f>O121*H121</f>
        <v>0</v>
      </c>
      <c r="Q121" s="189">
        <v>0</v>
      </c>
      <c r="R121" s="189">
        <f>Q121*H121</f>
        <v>0</v>
      </c>
      <c r="S121" s="189">
        <v>0</v>
      </c>
      <c r="T121" s="190">
        <f>S121*H121</f>
        <v>0</v>
      </c>
      <c r="U121" s="38"/>
      <c r="V121" s="38"/>
      <c r="W121" s="38"/>
      <c r="X121" s="38"/>
      <c r="Y121" s="38"/>
      <c r="Z121" s="38"/>
      <c r="AA121" s="38"/>
      <c r="AB121" s="38"/>
      <c r="AC121" s="38"/>
      <c r="AD121" s="38"/>
      <c r="AE121" s="38"/>
      <c r="AR121" s="191" t="s">
        <v>350</v>
      </c>
      <c r="AT121" s="191" t="s">
        <v>180</v>
      </c>
      <c r="AU121" s="191" t="s">
        <v>87</v>
      </c>
      <c r="AY121" s="19" t="s">
        <v>177</v>
      </c>
      <c r="BE121" s="192">
        <f>IF(N121="základní",J121,0)</f>
        <v>0</v>
      </c>
      <c r="BF121" s="192">
        <f>IF(N121="snížená",J121,0)</f>
        <v>0</v>
      </c>
      <c r="BG121" s="192">
        <f>IF(N121="zákl. přenesená",J121,0)</f>
        <v>0</v>
      </c>
      <c r="BH121" s="192">
        <f>IF(N121="sníž. přenesená",J121,0)</f>
        <v>0</v>
      </c>
      <c r="BI121" s="192">
        <f>IF(N121="nulová",J121,0)</f>
        <v>0</v>
      </c>
      <c r="BJ121" s="19" t="s">
        <v>85</v>
      </c>
      <c r="BK121" s="192">
        <f>ROUND(I121*H121,2)</f>
        <v>0</v>
      </c>
      <c r="BL121" s="19" t="s">
        <v>350</v>
      </c>
      <c r="BM121" s="191" t="s">
        <v>2569</v>
      </c>
    </row>
    <row r="122" s="2" customFormat="1">
      <c r="A122" s="38"/>
      <c r="B122" s="39"/>
      <c r="C122" s="38"/>
      <c r="D122" s="193" t="s">
        <v>187</v>
      </c>
      <c r="E122" s="38"/>
      <c r="F122" s="194" t="s">
        <v>2570</v>
      </c>
      <c r="G122" s="38"/>
      <c r="H122" s="38"/>
      <c r="I122" s="195"/>
      <c r="J122" s="38"/>
      <c r="K122" s="38"/>
      <c r="L122" s="39"/>
      <c r="M122" s="196"/>
      <c r="N122" s="197"/>
      <c r="O122" s="77"/>
      <c r="P122" s="77"/>
      <c r="Q122" s="77"/>
      <c r="R122" s="77"/>
      <c r="S122" s="77"/>
      <c r="T122" s="78"/>
      <c r="U122" s="38"/>
      <c r="V122" s="38"/>
      <c r="W122" s="38"/>
      <c r="X122" s="38"/>
      <c r="Y122" s="38"/>
      <c r="Z122" s="38"/>
      <c r="AA122" s="38"/>
      <c r="AB122" s="38"/>
      <c r="AC122" s="38"/>
      <c r="AD122" s="38"/>
      <c r="AE122" s="38"/>
      <c r="AT122" s="19" t="s">
        <v>187</v>
      </c>
      <c r="AU122" s="19" t="s">
        <v>87</v>
      </c>
    </row>
    <row r="123" s="2" customFormat="1" ht="24.15" customHeight="1">
      <c r="A123" s="38"/>
      <c r="B123" s="179"/>
      <c r="C123" s="180" t="s">
        <v>87</v>
      </c>
      <c r="D123" s="180" t="s">
        <v>180</v>
      </c>
      <c r="E123" s="181" t="s">
        <v>1144</v>
      </c>
      <c r="F123" s="182" t="s">
        <v>1145</v>
      </c>
      <c r="G123" s="183" t="s">
        <v>762</v>
      </c>
      <c r="H123" s="236"/>
      <c r="I123" s="185"/>
      <c r="J123" s="186">
        <f>ROUND(I123*H123,2)</f>
        <v>0</v>
      </c>
      <c r="K123" s="182" t="s">
        <v>184</v>
      </c>
      <c r="L123" s="39"/>
      <c r="M123" s="248" t="s">
        <v>1</v>
      </c>
      <c r="N123" s="249" t="s">
        <v>42</v>
      </c>
      <c r="O123" s="200"/>
      <c r="P123" s="250">
        <f>O123*H123</f>
        <v>0</v>
      </c>
      <c r="Q123" s="250">
        <v>0</v>
      </c>
      <c r="R123" s="250">
        <f>Q123*H123</f>
        <v>0</v>
      </c>
      <c r="S123" s="250">
        <v>0</v>
      </c>
      <c r="T123" s="251">
        <f>S123*H123</f>
        <v>0</v>
      </c>
      <c r="U123" s="38"/>
      <c r="V123" s="38"/>
      <c r="W123" s="38"/>
      <c r="X123" s="38"/>
      <c r="Y123" s="38"/>
      <c r="Z123" s="38"/>
      <c r="AA123" s="38"/>
      <c r="AB123" s="38"/>
      <c r="AC123" s="38"/>
      <c r="AD123" s="38"/>
      <c r="AE123" s="38"/>
      <c r="AR123" s="191" t="s">
        <v>350</v>
      </c>
      <c r="AT123" s="191" t="s">
        <v>180</v>
      </c>
      <c r="AU123" s="191" t="s">
        <v>87</v>
      </c>
      <c r="AY123" s="19" t="s">
        <v>177</v>
      </c>
      <c r="BE123" s="192">
        <f>IF(N123="základní",J123,0)</f>
        <v>0</v>
      </c>
      <c r="BF123" s="192">
        <f>IF(N123="snížená",J123,0)</f>
        <v>0</v>
      </c>
      <c r="BG123" s="192">
        <f>IF(N123="zákl. přenesená",J123,0)</f>
        <v>0</v>
      </c>
      <c r="BH123" s="192">
        <f>IF(N123="sníž. přenesená",J123,0)</f>
        <v>0</v>
      </c>
      <c r="BI123" s="192">
        <f>IF(N123="nulová",J123,0)</f>
        <v>0</v>
      </c>
      <c r="BJ123" s="19" t="s">
        <v>85</v>
      </c>
      <c r="BK123" s="192">
        <f>ROUND(I123*H123,2)</f>
        <v>0</v>
      </c>
      <c r="BL123" s="19" t="s">
        <v>350</v>
      </c>
      <c r="BM123" s="191" t="s">
        <v>2571</v>
      </c>
    </row>
    <row r="124" s="2" customFormat="1" ht="6.96" customHeight="1">
      <c r="A124" s="38"/>
      <c r="B124" s="60"/>
      <c r="C124" s="61"/>
      <c r="D124" s="61"/>
      <c r="E124" s="61"/>
      <c r="F124" s="61"/>
      <c r="G124" s="61"/>
      <c r="H124" s="61"/>
      <c r="I124" s="61"/>
      <c r="J124" s="61"/>
      <c r="K124" s="61"/>
      <c r="L124" s="39"/>
      <c r="M124" s="38"/>
      <c r="O124" s="38"/>
      <c r="P124" s="38"/>
      <c r="Q124" s="38"/>
      <c r="R124" s="38"/>
      <c r="S124" s="38"/>
      <c r="T124" s="38"/>
      <c r="U124" s="38"/>
      <c r="V124" s="38"/>
      <c r="W124" s="38"/>
      <c r="X124" s="38"/>
      <c r="Y124" s="38"/>
      <c r="Z124" s="38"/>
      <c r="AA124" s="38"/>
      <c r="AB124" s="38"/>
      <c r="AC124" s="38"/>
      <c r="AD124" s="38"/>
      <c r="AE124" s="38"/>
    </row>
  </sheetData>
  <autoFilter ref="C117:K123"/>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140</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2572</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ROUND(J121,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ROUND((SUM(BE121:BE136)),  2)</f>
        <v>0</v>
      </c>
      <c r="G33" s="38"/>
      <c r="H33" s="38"/>
      <c r="I33" s="136">
        <v>0.20999999999999999</v>
      </c>
      <c r="J33" s="135">
        <f>ROUND(((SUM(BE121:BE136))*I33),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ROUND((SUM(BF121:BF136)),  2)</f>
        <v>0</v>
      </c>
      <c r="G34" s="38"/>
      <c r="H34" s="38"/>
      <c r="I34" s="136">
        <v>0.14999999999999999</v>
      </c>
      <c r="J34" s="135">
        <f>ROUND(((SUM(BF121:BF136))*I34),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ROUND((SUM(BG121:BG136)),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ROUND((SUM(BH121:BH136)),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ROUND((SUM(BI121:BI136)),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11 - Výměna pletiva u tenisových kurtů</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J121</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240</v>
      </c>
      <c r="E97" s="150"/>
      <c r="F97" s="150"/>
      <c r="G97" s="150"/>
      <c r="H97" s="150"/>
      <c r="I97" s="150"/>
      <c r="J97" s="151">
        <f>J122</f>
        <v>0</v>
      </c>
      <c r="K97" s="9"/>
      <c r="L97" s="148"/>
      <c r="S97" s="9"/>
      <c r="T97" s="9"/>
      <c r="U97" s="9"/>
      <c r="V97" s="9"/>
      <c r="W97" s="9"/>
      <c r="X97" s="9"/>
      <c r="Y97" s="9"/>
      <c r="Z97" s="9"/>
      <c r="AA97" s="9"/>
      <c r="AB97" s="9"/>
      <c r="AC97" s="9"/>
      <c r="AD97" s="9"/>
      <c r="AE97" s="9"/>
    </row>
    <row r="98" s="10" customFormat="1" ht="19.92" customHeight="1">
      <c r="A98" s="10"/>
      <c r="B98" s="152"/>
      <c r="C98" s="10"/>
      <c r="D98" s="153" t="s">
        <v>243</v>
      </c>
      <c r="E98" s="154"/>
      <c r="F98" s="154"/>
      <c r="G98" s="154"/>
      <c r="H98" s="154"/>
      <c r="I98" s="154"/>
      <c r="J98" s="155">
        <f>J123</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247</v>
      </c>
      <c r="E99" s="154"/>
      <c r="F99" s="154"/>
      <c r="G99" s="154"/>
      <c r="H99" s="154"/>
      <c r="I99" s="154"/>
      <c r="J99" s="155">
        <f>J128</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2132</v>
      </c>
      <c r="E100" s="154"/>
      <c r="F100" s="154"/>
      <c r="G100" s="154"/>
      <c r="H100" s="154"/>
      <c r="I100" s="154"/>
      <c r="J100" s="155">
        <f>J130</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248</v>
      </c>
      <c r="E101" s="154"/>
      <c r="F101" s="154"/>
      <c r="G101" s="154"/>
      <c r="H101" s="154"/>
      <c r="I101" s="154"/>
      <c r="J101" s="155">
        <f>J135</f>
        <v>0</v>
      </c>
      <c r="K101" s="10"/>
      <c r="L101" s="152"/>
      <c r="S101" s="10"/>
      <c r="T101" s="10"/>
      <c r="U101" s="10"/>
      <c r="V101" s="10"/>
      <c r="W101" s="10"/>
      <c r="X101" s="10"/>
      <c r="Y101" s="10"/>
      <c r="Z101" s="10"/>
      <c r="AA101" s="10"/>
      <c r="AB101" s="10"/>
      <c r="AC101" s="10"/>
      <c r="AD101" s="10"/>
      <c r="AE101" s="10"/>
    </row>
    <row r="102" s="2" customFormat="1" ht="21.84" customHeight="1">
      <c r="A102" s="38"/>
      <c r="B102" s="39"/>
      <c r="C102" s="38"/>
      <c r="D102" s="38"/>
      <c r="E102" s="38"/>
      <c r="F102" s="38"/>
      <c r="G102" s="38"/>
      <c r="H102" s="38"/>
      <c r="I102" s="38"/>
      <c r="J102" s="38"/>
      <c r="K102" s="38"/>
      <c r="L102" s="55"/>
      <c r="S102" s="38"/>
      <c r="T102" s="38"/>
      <c r="U102" s="38"/>
      <c r="V102" s="38"/>
      <c r="W102" s="38"/>
      <c r="X102" s="38"/>
      <c r="Y102" s="38"/>
      <c r="Z102" s="38"/>
      <c r="AA102" s="38"/>
      <c r="AB102" s="38"/>
      <c r="AC102" s="38"/>
      <c r="AD102" s="38"/>
      <c r="AE102" s="38"/>
    </row>
    <row r="103" s="2" customFormat="1" ht="6.96" customHeight="1">
      <c r="A103" s="38"/>
      <c r="B103" s="60"/>
      <c r="C103" s="61"/>
      <c r="D103" s="61"/>
      <c r="E103" s="61"/>
      <c r="F103" s="61"/>
      <c r="G103" s="61"/>
      <c r="H103" s="61"/>
      <c r="I103" s="61"/>
      <c r="J103" s="61"/>
      <c r="K103" s="61"/>
      <c r="L103" s="55"/>
      <c r="S103" s="38"/>
      <c r="T103" s="38"/>
      <c r="U103" s="38"/>
      <c r="V103" s="38"/>
      <c r="W103" s="38"/>
      <c r="X103" s="38"/>
      <c r="Y103" s="38"/>
      <c r="Z103" s="38"/>
      <c r="AA103" s="38"/>
      <c r="AB103" s="38"/>
      <c r="AC103" s="38"/>
      <c r="AD103" s="38"/>
      <c r="AE103" s="38"/>
    </row>
    <row r="107" s="2" customFormat="1" ht="6.96" customHeight="1">
      <c r="A107" s="38"/>
      <c r="B107" s="62"/>
      <c r="C107" s="63"/>
      <c r="D107" s="63"/>
      <c r="E107" s="63"/>
      <c r="F107" s="63"/>
      <c r="G107" s="63"/>
      <c r="H107" s="63"/>
      <c r="I107" s="63"/>
      <c r="J107" s="63"/>
      <c r="K107" s="63"/>
      <c r="L107" s="55"/>
      <c r="S107" s="38"/>
      <c r="T107" s="38"/>
      <c r="U107" s="38"/>
      <c r="V107" s="38"/>
      <c r="W107" s="38"/>
      <c r="X107" s="38"/>
      <c r="Y107" s="38"/>
      <c r="Z107" s="38"/>
      <c r="AA107" s="38"/>
      <c r="AB107" s="38"/>
      <c r="AC107" s="38"/>
      <c r="AD107" s="38"/>
      <c r="AE107" s="38"/>
    </row>
    <row r="108" s="2" customFormat="1" ht="24.96" customHeight="1">
      <c r="A108" s="38"/>
      <c r="B108" s="39"/>
      <c r="C108" s="23" t="s">
        <v>161</v>
      </c>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6.96"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2" customHeight="1">
      <c r="A110" s="38"/>
      <c r="B110" s="39"/>
      <c r="C110" s="32" t="s">
        <v>16</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6.5" customHeight="1">
      <c r="A111" s="38"/>
      <c r="B111" s="39"/>
      <c r="C111" s="38"/>
      <c r="D111" s="38"/>
      <c r="E111" s="129" t="str">
        <f>E7</f>
        <v>Klubovna volejbalu, stavební úpravy sportoviště-aktualizace 09/2023</v>
      </c>
      <c r="F111" s="32"/>
      <c r="G111" s="32"/>
      <c r="H111" s="32"/>
      <c r="I111" s="38"/>
      <c r="J111" s="38"/>
      <c r="K111" s="38"/>
      <c r="L111" s="55"/>
      <c r="S111" s="38"/>
      <c r="T111" s="38"/>
      <c r="U111" s="38"/>
      <c r="V111" s="38"/>
      <c r="W111" s="38"/>
      <c r="X111" s="38"/>
      <c r="Y111" s="38"/>
      <c r="Z111" s="38"/>
      <c r="AA111" s="38"/>
      <c r="AB111" s="38"/>
      <c r="AC111" s="38"/>
      <c r="AD111" s="38"/>
      <c r="AE111" s="38"/>
    </row>
    <row r="112" s="2" customFormat="1" ht="12" customHeight="1">
      <c r="A112" s="38"/>
      <c r="B112" s="39"/>
      <c r="C112" s="32" t="s">
        <v>151</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6.5" customHeight="1">
      <c r="A113" s="38"/>
      <c r="B113" s="39"/>
      <c r="C113" s="38"/>
      <c r="D113" s="38"/>
      <c r="E113" s="67" t="str">
        <f>E9</f>
        <v>SO 11 - Výměna pletiva u tenisových kurtů</v>
      </c>
      <c r="F113" s="38"/>
      <c r="G113" s="38"/>
      <c r="H113" s="38"/>
      <c r="I113" s="38"/>
      <c r="J113" s="38"/>
      <c r="K113" s="38"/>
      <c r="L113" s="55"/>
      <c r="S113" s="38"/>
      <c r="T113" s="38"/>
      <c r="U113" s="38"/>
      <c r="V113" s="38"/>
      <c r="W113" s="38"/>
      <c r="X113" s="38"/>
      <c r="Y113" s="38"/>
      <c r="Z113" s="38"/>
      <c r="AA113" s="38"/>
      <c r="AB113" s="38"/>
      <c r="AC113" s="38"/>
      <c r="AD113" s="38"/>
      <c r="AE113" s="38"/>
    </row>
    <row r="114" s="2" customFormat="1" ht="6.96"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20</v>
      </c>
      <c r="D115" s="38"/>
      <c r="E115" s="38"/>
      <c r="F115" s="27" t="str">
        <f>F12</f>
        <v>Lázně Bělohrad</v>
      </c>
      <c r="G115" s="38"/>
      <c r="H115" s="38"/>
      <c r="I115" s="32" t="s">
        <v>22</v>
      </c>
      <c r="J115" s="69" t="str">
        <f>IF(J12="","",J12)</f>
        <v>18. 9. 2023</v>
      </c>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25.65" customHeight="1">
      <c r="A117" s="38"/>
      <c r="B117" s="39"/>
      <c r="C117" s="32" t="s">
        <v>24</v>
      </c>
      <c r="D117" s="38"/>
      <c r="E117" s="38"/>
      <c r="F117" s="27" t="str">
        <f>E15</f>
        <v>TJ Lázně Bělohrad z.s.</v>
      </c>
      <c r="G117" s="38"/>
      <c r="H117" s="38"/>
      <c r="I117" s="32" t="s">
        <v>30</v>
      </c>
      <c r="J117" s="36" t="str">
        <f>E21</f>
        <v>ATELIER TSUNAMI s.r.o. Náchod</v>
      </c>
      <c r="K117" s="38"/>
      <c r="L117" s="55"/>
      <c r="S117" s="38"/>
      <c r="T117" s="38"/>
      <c r="U117" s="38"/>
      <c r="V117" s="38"/>
      <c r="W117" s="38"/>
      <c r="X117" s="38"/>
      <c r="Y117" s="38"/>
      <c r="Z117" s="38"/>
      <c r="AA117" s="38"/>
      <c r="AB117" s="38"/>
      <c r="AC117" s="38"/>
      <c r="AD117" s="38"/>
      <c r="AE117" s="38"/>
    </row>
    <row r="118" s="2" customFormat="1" ht="15.15" customHeight="1">
      <c r="A118" s="38"/>
      <c r="B118" s="39"/>
      <c r="C118" s="32" t="s">
        <v>28</v>
      </c>
      <c r="D118" s="38"/>
      <c r="E118" s="38"/>
      <c r="F118" s="27" t="str">
        <f>IF(E18="","",E18)</f>
        <v>Vyplň údaj</v>
      </c>
      <c r="G118" s="38"/>
      <c r="H118" s="38"/>
      <c r="I118" s="32" t="s">
        <v>33</v>
      </c>
      <c r="J118" s="36" t="str">
        <f>E24</f>
        <v>Ing. Lenka Kasperová</v>
      </c>
      <c r="K118" s="38"/>
      <c r="L118" s="55"/>
      <c r="S118" s="38"/>
      <c r="T118" s="38"/>
      <c r="U118" s="38"/>
      <c r="V118" s="38"/>
      <c r="W118" s="38"/>
      <c r="X118" s="38"/>
      <c r="Y118" s="38"/>
      <c r="Z118" s="38"/>
      <c r="AA118" s="38"/>
      <c r="AB118" s="38"/>
      <c r="AC118" s="38"/>
      <c r="AD118" s="38"/>
      <c r="AE118" s="38"/>
    </row>
    <row r="119" s="2" customFormat="1" ht="10.32"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11" customFormat="1" ht="29.28" customHeight="1">
      <c r="A120" s="156"/>
      <c r="B120" s="157"/>
      <c r="C120" s="158" t="s">
        <v>162</v>
      </c>
      <c r="D120" s="159" t="s">
        <v>62</v>
      </c>
      <c r="E120" s="159" t="s">
        <v>58</v>
      </c>
      <c r="F120" s="159" t="s">
        <v>59</v>
      </c>
      <c r="G120" s="159" t="s">
        <v>163</v>
      </c>
      <c r="H120" s="159" t="s">
        <v>164</v>
      </c>
      <c r="I120" s="159" t="s">
        <v>165</v>
      </c>
      <c r="J120" s="159" t="s">
        <v>155</v>
      </c>
      <c r="K120" s="160" t="s">
        <v>166</v>
      </c>
      <c r="L120" s="161"/>
      <c r="M120" s="86" t="s">
        <v>1</v>
      </c>
      <c r="N120" s="87" t="s">
        <v>41</v>
      </c>
      <c r="O120" s="87" t="s">
        <v>167</v>
      </c>
      <c r="P120" s="87" t="s">
        <v>168</v>
      </c>
      <c r="Q120" s="87" t="s">
        <v>169</v>
      </c>
      <c r="R120" s="87" t="s">
        <v>170</v>
      </c>
      <c r="S120" s="87" t="s">
        <v>171</v>
      </c>
      <c r="T120" s="88" t="s">
        <v>172</v>
      </c>
      <c r="U120" s="156"/>
      <c r="V120" s="156"/>
      <c r="W120" s="156"/>
      <c r="X120" s="156"/>
      <c r="Y120" s="156"/>
      <c r="Z120" s="156"/>
      <c r="AA120" s="156"/>
      <c r="AB120" s="156"/>
      <c r="AC120" s="156"/>
      <c r="AD120" s="156"/>
      <c r="AE120" s="156"/>
    </row>
    <row r="121" s="2" customFormat="1" ht="22.8" customHeight="1">
      <c r="A121" s="38"/>
      <c r="B121" s="39"/>
      <c r="C121" s="93" t="s">
        <v>173</v>
      </c>
      <c r="D121" s="38"/>
      <c r="E121" s="38"/>
      <c r="F121" s="38"/>
      <c r="G121" s="38"/>
      <c r="H121" s="38"/>
      <c r="I121" s="38"/>
      <c r="J121" s="162">
        <f>BK121</f>
        <v>0</v>
      </c>
      <c r="K121" s="38"/>
      <c r="L121" s="39"/>
      <c r="M121" s="89"/>
      <c r="N121" s="73"/>
      <c r="O121" s="90"/>
      <c r="P121" s="163">
        <f>P122</f>
        <v>0</v>
      </c>
      <c r="Q121" s="90"/>
      <c r="R121" s="163">
        <f>R122</f>
        <v>0.2409</v>
      </c>
      <c r="S121" s="90"/>
      <c r="T121" s="164">
        <f>T122</f>
        <v>0.50807999999999998</v>
      </c>
      <c r="U121" s="38"/>
      <c r="V121" s="38"/>
      <c r="W121" s="38"/>
      <c r="X121" s="38"/>
      <c r="Y121" s="38"/>
      <c r="Z121" s="38"/>
      <c r="AA121" s="38"/>
      <c r="AB121" s="38"/>
      <c r="AC121" s="38"/>
      <c r="AD121" s="38"/>
      <c r="AE121" s="38"/>
      <c r="AT121" s="19" t="s">
        <v>76</v>
      </c>
      <c r="AU121" s="19" t="s">
        <v>157</v>
      </c>
      <c r="BK121" s="165">
        <f>BK122</f>
        <v>0</v>
      </c>
    </row>
    <row r="122" s="12" customFormat="1" ht="25.92" customHeight="1">
      <c r="A122" s="12"/>
      <c r="B122" s="166"/>
      <c r="C122" s="12"/>
      <c r="D122" s="167" t="s">
        <v>76</v>
      </c>
      <c r="E122" s="168" t="s">
        <v>262</v>
      </c>
      <c r="F122" s="168" t="s">
        <v>263</v>
      </c>
      <c r="G122" s="12"/>
      <c r="H122" s="12"/>
      <c r="I122" s="169"/>
      <c r="J122" s="170">
        <f>BK122</f>
        <v>0</v>
      </c>
      <c r="K122" s="12"/>
      <c r="L122" s="166"/>
      <c r="M122" s="171"/>
      <c r="N122" s="172"/>
      <c r="O122" s="172"/>
      <c r="P122" s="173">
        <f>P123+P128+P130+P135</f>
        <v>0</v>
      </c>
      <c r="Q122" s="172"/>
      <c r="R122" s="173">
        <f>R123+R128+R130+R135</f>
        <v>0.2409</v>
      </c>
      <c r="S122" s="172"/>
      <c r="T122" s="174">
        <f>T123+T128+T130+T135</f>
        <v>0.50807999999999998</v>
      </c>
      <c r="U122" s="12"/>
      <c r="V122" s="12"/>
      <c r="W122" s="12"/>
      <c r="X122" s="12"/>
      <c r="Y122" s="12"/>
      <c r="Z122" s="12"/>
      <c r="AA122" s="12"/>
      <c r="AB122" s="12"/>
      <c r="AC122" s="12"/>
      <c r="AD122" s="12"/>
      <c r="AE122" s="12"/>
      <c r="AR122" s="167" t="s">
        <v>85</v>
      </c>
      <c r="AT122" s="175" t="s">
        <v>76</v>
      </c>
      <c r="AU122" s="175" t="s">
        <v>77</v>
      </c>
      <c r="AY122" s="167" t="s">
        <v>177</v>
      </c>
      <c r="BK122" s="176">
        <f>BK123+BK128+BK130+BK135</f>
        <v>0</v>
      </c>
    </row>
    <row r="123" s="12" customFormat="1" ht="22.8" customHeight="1">
      <c r="A123" s="12"/>
      <c r="B123" s="166"/>
      <c r="C123" s="12"/>
      <c r="D123" s="167" t="s">
        <v>76</v>
      </c>
      <c r="E123" s="177" t="s">
        <v>194</v>
      </c>
      <c r="F123" s="177" t="s">
        <v>420</v>
      </c>
      <c r="G123" s="12"/>
      <c r="H123" s="12"/>
      <c r="I123" s="169"/>
      <c r="J123" s="178">
        <f>BK123</f>
        <v>0</v>
      </c>
      <c r="K123" s="12"/>
      <c r="L123" s="166"/>
      <c r="M123" s="171"/>
      <c r="N123" s="172"/>
      <c r="O123" s="172"/>
      <c r="P123" s="173">
        <f>SUM(P124:P127)</f>
        <v>0</v>
      </c>
      <c r="Q123" s="172"/>
      <c r="R123" s="173">
        <f>SUM(R124:R127)</f>
        <v>0.2409</v>
      </c>
      <c r="S123" s="172"/>
      <c r="T123" s="174">
        <f>SUM(T124:T127)</f>
        <v>0</v>
      </c>
      <c r="U123" s="12"/>
      <c r="V123" s="12"/>
      <c r="W123" s="12"/>
      <c r="X123" s="12"/>
      <c r="Y123" s="12"/>
      <c r="Z123" s="12"/>
      <c r="AA123" s="12"/>
      <c r="AB123" s="12"/>
      <c r="AC123" s="12"/>
      <c r="AD123" s="12"/>
      <c r="AE123" s="12"/>
      <c r="AR123" s="167" t="s">
        <v>85</v>
      </c>
      <c r="AT123" s="175" t="s">
        <v>76</v>
      </c>
      <c r="AU123" s="175" t="s">
        <v>85</v>
      </c>
      <c r="AY123" s="167" t="s">
        <v>177</v>
      </c>
      <c r="BK123" s="176">
        <f>SUM(BK124:BK127)</f>
        <v>0</v>
      </c>
    </row>
    <row r="124" s="2" customFormat="1" ht="24.15" customHeight="1">
      <c r="A124" s="38"/>
      <c r="B124" s="179"/>
      <c r="C124" s="180" t="s">
        <v>85</v>
      </c>
      <c r="D124" s="180" t="s">
        <v>180</v>
      </c>
      <c r="E124" s="181" t="s">
        <v>2161</v>
      </c>
      <c r="F124" s="182" t="s">
        <v>2162</v>
      </c>
      <c r="G124" s="183" t="s">
        <v>369</v>
      </c>
      <c r="H124" s="184">
        <v>146</v>
      </c>
      <c r="I124" s="185"/>
      <c r="J124" s="186">
        <f>ROUND(I124*H124,2)</f>
        <v>0</v>
      </c>
      <c r="K124" s="182" t="s">
        <v>268</v>
      </c>
      <c r="L124" s="39"/>
      <c r="M124" s="187" t="s">
        <v>1</v>
      </c>
      <c r="N124" s="188" t="s">
        <v>42</v>
      </c>
      <c r="O124" s="77"/>
      <c r="P124" s="189">
        <f>O124*H124</f>
        <v>0</v>
      </c>
      <c r="Q124" s="189">
        <v>0</v>
      </c>
      <c r="R124" s="189">
        <f>Q124*H124</f>
        <v>0</v>
      </c>
      <c r="S124" s="189">
        <v>0</v>
      </c>
      <c r="T124" s="190">
        <f>S124*H124</f>
        <v>0</v>
      </c>
      <c r="U124" s="38"/>
      <c r="V124" s="38"/>
      <c r="W124" s="38"/>
      <c r="X124" s="38"/>
      <c r="Y124" s="38"/>
      <c r="Z124" s="38"/>
      <c r="AA124" s="38"/>
      <c r="AB124" s="38"/>
      <c r="AC124" s="38"/>
      <c r="AD124" s="38"/>
      <c r="AE124" s="38"/>
      <c r="AR124" s="191" t="s">
        <v>269</v>
      </c>
      <c r="AT124" s="191" t="s">
        <v>180</v>
      </c>
      <c r="AU124" s="191" t="s">
        <v>87</v>
      </c>
      <c r="AY124" s="19" t="s">
        <v>177</v>
      </c>
      <c r="BE124" s="192">
        <f>IF(N124="základní",J124,0)</f>
        <v>0</v>
      </c>
      <c r="BF124" s="192">
        <f>IF(N124="snížená",J124,0)</f>
        <v>0</v>
      </c>
      <c r="BG124" s="192">
        <f>IF(N124="zákl. přenesená",J124,0)</f>
        <v>0</v>
      </c>
      <c r="BH124" s="192">
        <f>IF(N124="sníž. přenesená",J124,0)</f>
        <v>0</v>
      </c>
      <c r="BI124" s="192">
        <f>IF(N124="nulová",J124,0)</f>
        <v>0</v>
      </c>
      <c r="BJ124" s="19" t="s">
        <v>85</v>
      </c>
      <c r="BK124" s="192">
        <f>ROUND(I124*H124,2)</f>
        <v>0</v>
      </c>
      <c r="BL124" s="19" t="s">
        <v>269</v>
      </c>
      <c r="BM124" s="191" t="s">
        <v>2573</v>
      </c>
    </row>
    <row r="125" s="2" customFormat="1" ht="24.15" customHeight="1">
      <c r="A125" s="38"/>
      <c r="B125" s="179"/>
      <c r="C125" s="226" t="s">
        <v>87</v>
      </c>
      <c r="D125" s="226" t="s">
        <v>330</v>
      </c>
      <c r="E125" s="227" t="s">
        <v>2164</v>
      </c>
      <c r="F125" s="228" t="s">
        <v>2165</v>
      </c>
      <c r="G125" s="229" t="s">
        <v>369</v>
      </c>
      <c r="H125" s="230">
        <v>160.59999999999999</v>
      </c>
      <c r="I125" s="231"/>
      <c r="J125" s="232">
        <f>ROUND(I125*H125,2)</f>
        <v>0</v>
      </c>
      <c r="K125" s="228" t="s">
        <v>1</v>
      </c>
      <c r="L125" s="233"/>
      <c r="M125" s="234" t="s">
        <v>1</v>
      </c>
      <c r="N125" s="235" t="s">
        <v>42</v>
      </c>
      <c r="O125" s="77"/>
      <c r="P125" s="189">
        <f>O125*H125</f>
        <v>0</v>
      </c>
      <c r="Q125" s="189">
        <v>0.0015</v>
      </c>
      <c r="R125" s="189">
        <f>Q125*H125</f>
        <v>0.2409</v>
      </c>
      <c r="S125" s="189">
        <v>0</v>
      </c>
      <c r="T125" s="190">
        <f>S125*H125</f>
        <v>0</v>
      </c>
      <c r="U125" s="38"/>
      <c r="V125" s="38"/>
      <c r="W125" s="38"/>
      <c r="X125" s="38"/>
      <c r="Y125" s="38"/>
      <c r="Z125" s="38"/>
      <c r="AA125" s="38"/>
      <c r="AB125" s="38"/>
      <c r="AC125" s="38"/>
      <c r="AD125" s="38"/>
      <c r="AE125" s="38"/>
      <c r="AR125" s="191" t="s">
        <v>235</v>
      </c>
      <c r="AT125" s="191" t="s">
        <v>330</v>
      </c>
      <c r="AU125" s="191" t="s">
        <v>87</v>
      </c>
      <c r="AY125" s="19" t="s">
        <v>177</v>
      </c>
      <c r="BE125" s="192">
        <f>IF(N125="základní",J125,0)</f>
        <v>0</v>
      </c>
      <c r="BF125" s="192">
        <f>IF(N125="snížená",J125,0)</f>
        <v>0</v>
      </c>
      <c r="BG125" s="192">
        <f>IF(N125="zákl. přenesená",J125,0)</f>
        <v>0</v>
      </c>
      <c r="BH125" s="192">
        <f>IF(N125="sníž. přenesená",J125,0)</f>
        <v>0</v>
      </c>
      <c r="BI125" s="192">
        <f>IF(N125="nulová",J125,0)</f>
        <v>0</v>
      </c>
      <c r="BJ125" s="19" t="s">
        <v>85</v>
      </c>
      <c r="BK125" s="192">
        <f>ROUND(I125*H125,2)</f>
        <v>0</v>
      </c>
      <c r="BL125" s="19" t="s">
        <v>269</v>
      </c>
      <c r="BM125" s="191" t="s">
        <v>2574</v>
      </c>
    </row>
    <row r="126" s="14" customFormat="1">
      <c r="A126" s="14"/>
      <c r="B126" s="210"/>
      <c r="C126" s="14"/>
      <c r="D126" s="193" t="s">
        <v>271</v>
      </c>
      <c r="E126" s="211" t="s">
        <v>1</v>
      </c>
      <c r="F126" s="212" t="s">
        <v>2575</v>
      </c>
      <c r="G126" s="14"/>
      <c r="H126" s="213">
        <v>160.59999999999999</v>
      </c>
      <c r="I126" s="214"/>
      <c r="J126" s="14"/>
      <c r="K126" s="14"/>
      <c r="L126" s="210"/>
      <c r="M126" s="215"/>
      <c r="N126" s="216"/>
      <c r="O126" s="216"/>
      <c r="P126" s="216"/>
      <c r="Q126" s="216"/>
      <c r="R126" s="216"/>
      <c r="S126" s="216"/>
      <c r="T126" s="217"/>
      <c r="U126" s="14"/>
      <c r="V126" s="14"/>
      <c r="W126" s="14"/>
      <c r="X126" s="14"/>
      <c r="Y126" s="14"/>
      <c r="Z126" s="14"/>
      <c r="AA126" s="14"/>
      <c r="AB126" s="14"/>
      <c r="AC126" s="14"/>
      <c r="AD126" s="14"/>
      <c r="AE126" s="14"/>
      <c r="AT126" s="211" t="s">
        <v>271</v>
      </c>
      <c r="AU126" s="211" t="s">
        <v>87</v>
      </c>
      <c r="AV126" s="14" t="s">
        <v>87</v>
      </c>
      <c r="AW126" s="14" t="s">
        <v>32</v>
      </c>
      <c r="AX126" s="14" t="s">
        <v>85</v>
      </c>
      <c r="AY126" s="211" t="s">
        <v>177</v>
      </c>
    </row>
    <row r="127" s="2" customFormat="1" ht="24.15" customHeight="1">
      <c r="A127" s="38"/>
      <c r="B127" s="179"/>
      <c r="C127" s="226" t="s">
        <v>194</v>
      </c>
      <c r="D127" s="226" t="s">
        <v>330</v>
      </c>
      <c r="E127" s="227" t="s">
        <v>2168</v>
      </c>
      <c r="F127" s="228" t="s">
        <v>2169</v>
      </c>
      <c r="G127" s="229" t="s">
        <v>705</v>
      </c>
      <c r="H127" s="230">
        <v>1</v>
      </c>
      <c r="I127" s="231"/>
      <c r="J127" s="232">
        <f>ROUND(I127*H127,2)</f>
        <v>0</v>
      </c>
      <c r="K127" s="228" t="s">
        <v>1</v>
      </c>
      <c r="L127" s="233"/>
      <c r="M127" s="234" t="s">
        <v>1</v>
      </c>
      <c r="N127" s="235" t="s">
        <v>42</v>
      </c>
      <c r="O127" s="77"/>
      <c r="P127" s="189">
        <f>O127*H127</f>
        <v>0</v>
      </c>
      <c r="Q127" s="189">
        <v>0</v>
      </c>
      <c r="R127" s="189">
        <f>Q127*H127</f>
        <v>0</v>
      </c>
      <c r="S127" s="189">
        <v>0</v>
      </c>
      <c r="T127" s="190">
        <f>S127*H127</f>
        <v>0</v>
      </c>
      <c r="U127" s="38"/>
      <c r="V127" s="38"/>
      <c r="W127" s="38"/>
      <c r="X127" s="38"/>
      <c r="Y127" s="38"/>
      <c r="Z127" s="38"/>
      <c r="AA127" s="38"/>
      <c r="AB127" s="38"/>
      <c r="AC127" s="38"/>
      <c r="AD127" s="38"/>
      <c r="AE127" s="38"/>
      <c r="AR127" s="191" t="s">
        <v>235</v>
      </c>
      <c r="AT127" s="191" t="s">
        <v>330</v>
      </c>
      <c r="AU127" s="191" t="s">
        <v>87</v>
      </c>
      <c r="AY127" s="19" t="s">
        <v>177</v>
      </c>
      <c r="BE127" s="192">
        <f>IF(N127="základní",J127,0)</f>
        <v>0</v>
      </c>
      <c r="BF127" s="192">
        <f>IF(N127="snížená",J127,0)</f>
        <v>0</v>
      </c>
      <c r="BG127" s="192">
        <f>IF(N127="zákl. přenesená",J127,0)</f>
        <v>0</v>
      </c>
      <c r="BH127" s="192">
        <f>IF(N127="sníž. přenesená",J127,0)</f>
        <v>0</v>
      </c>
      <c r="BI127" s="192">
        <f>IF(N127="nulová",J127,0)</f>
        <v>0</v>
      </c>
      <c r="BJ127" s="19" t="s">
        <v>85</v>
      </c>
      <c r="BK127" s="192">
        <f>ROUND(I127*H127,2)</f>
        <v>0</v>
      </c>
      <c r="BL127" s="19" t="s">
        <v>269</v>
      </c>
      <c r="BM127" s="191" t="s">
        <v>2576</v>
      </c>
    </row>
    <row r="128" s="12" customFormat="1" ht="22.8" customHeight="1">
      <c r="A128" s="12"/>
      <c r="B128" s="166"/>
      <c r="C128" s="12"/>
      <c r="D128" s="167" t="s">
        <v>76</v>
      </c>
      <c r="E128" s="177" t="s">
        <v>317</v>
      </c>
      <c r="F128" s="177" t="s">
        <v>652</v>
      </c>
      <c r="G128" s="12"/>
      <c r="H128" s="12"/>
      <c r="I128" s="169"/>
      <c r="J128" s="178">
        <f>BK128</f>
        <v>0</v>
      </c>
      <c r="K128" s="12"/>
      <c r="L128" s="166"/>
      <c r="M128" s="171"/>
      <c r="N128" s="172"/>
      <c r="O128" s="172"/>
      <c r="P128" s="173">
        <f>P129</f>
        <v>0</v>
      </c>
      <c r="Q128" s="172"/>
      <c r="R128" s="173">
        <f>R129</f>
        <v>0</v>
      </c>
      <c r="S128" s="172"/>
      <c r="T128" s="174">
        <f>T129</f>
        <v>0.50807999999999998</v>
      </c>
      <c r="U128" s="12"/>
      <c r="V128" s="12"/>
      <c r="W128" s="12"/>
      <c r="X128" s="12"/>
      <c r="Y128" s="12"/>
      <c r="Z128" s="12"/>
      <c r="AA128" s="12"/>
      <c r="AB128" s="12"/>
      <c r="AC128" s="12"/>
      <c r="AD128" s="12"/>
      <c r="AE128" s="12"/>
      <c r="AR128" s="167" t="s">
        <v>85</v>
      </c>
      <c r="AT128" s="175" t="s">
        <v>76</v>
      </c>
      <c r="AU128" s="175" t="s">
        <v>85</v>
      </c>
      <c r="AY128" s="167" t="s">
        <v>177</v>
      </c>
      <c r="BK128" s="176">
        <f>BK129</f>
        <v>0</v>
      </c>
    </row>
    <row r="129" s="2" customFormat="1" ht="24.15" customHeight="1">
      <c r="A129" s="38"/>
      <c r="B129" s="179"/>
      <c r="C129" s="180" t="s">
        <v>269</v>
      </c>
      <c r="D129" s="180" t="s">
        <v>180</v>
      </c>
      <c r="E129" s="181" t="s">
        <v>2187</v>
      </c>
      <c r="F129" s="182" t="s">
        <v>2188</v>
      </c>
      <c r="G129" s="183" t="s">
        <v>369</v>
      </c>
      <c r="H129" s="184">
        <v>146</v>
      </c>
      <c r="I129" s="185"/>
      <c r="J129" s="186">
        <f>ROUND(I129*H129,2)</f>
        <v>0</v>
      </c>
      <c r="K129" s="182" t="s">
        <v>268</v>
      </c>
      <c r="L129" s="39"/>
      <c r="M129" s="187" t="s">
        <v>1</v>
      </c>
      <c r="N129" s="188" t="s">
        <v>42</v>
      </c>
      <c r="O129" s="77"/>
      <c r="P129" s="189">
        <f>O129*H129</f>
        <v>0</v>
      </c>
      <c r="Q129" s="189">
        <v>0</v>
      </c>
      <c r="R129" s="189">
        <f>Q129*H129</f>
        <v>0</v>
      </c>
      <c r="S129" s="189">
        <v>0.00348</v>
      </c>
      <c r="T129" s="190">
        <f>S129*H129</f>
        <v>0.50807999999999998</v>
      </c>
      <c r="U129" s="38"/>
      <c r="V129" s="38"/>
      <c r="W129" s="38"/>
      <c r="X129" s="38"/>
      <c r="Y129" s="38"/>
      <c r="Z129" s="38"/>
      <c r="AA129" s="38"/>
      <c r="AB129" s="38"/>
      <c r="AC129" s="38"/>
      <c r="AD129" s="38"/>
      <c r="AE129" s="38"/>
      <c r="AR129" s="191" t="s">
        <v>269</v>
      </c>
      <c r="AT129" s="191" t="s">
        <v>180</v>
      </c>
      <c r="AU129" s="191" t="s">
        <v>87</v>
      </c>
      <c r="AY129" s="19" t="s">
        <v>177</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269</v>
      </c>
      <c r="BM129" s="191" t="s">
        <v>2577</v>
      </c>
    </row>
    <row r="130" s="12" customFormat="1" ht="22.8" customHeight="1">
      <c r="A130" s="12"/>
      <c r="B130" s="166"/>
      <c r="C130" s="12"/>
      <c r="D130" s="167" t="s">
        <v>76</v>
      </c>
      <c r="E130" s="177" t="s">
        <v>2190</v>
      </c>
      <c r="F130" s="177" t="s">
        <v>2191</v>
      </c>
      <c r="G130" s="12"/>
      <c r="H130" s="12"/>
      <c r="I130" s="169"/>
      <c r="J130" s="178">
        <f>BK130</f>
        <v>0</v>
      </c>
      <c r="K130" s="12"/>
      <c r="L130" s="166"/>
      <c r="M130" s="171"/>
      <c r="N130" s="172"/>
      <c r="O130" s="172"/>
      <c r="P130" s="173">
        <f>SUM(P131:P134)</f>
        <v>0</v>
      </c>
      <c r="Q130" s="172"/>
      <c r="R130" s="173">
        <f>SUM(R131:R134)</f>
        <v>0</v>
      </c>
      <c r="S130" s="172"/>
      <c r="T130" s="174">
        <f>SUM(T131:T134)</f>
        <v>0</v>
      </c>
      <c r="U130" s="12"/>
      <c r="V130" s="12"/>
      <c r="W130" s="12"/>
      <c r="X130" s="12"/>
      <c r="Y130" s="12"/>
      <c r="Z130" s="12"/>
      <c r="AA130" s="12"/>
      <c r="AB130" s="12"/>
      <c r="AC130" s="12"/>
      <c r="AD130" s="12"/>
      <c r="AE130" s="12"/>
      <c r="AR130" s="167" t="s">
        <v>85</v>
      </c>
      <c r="AT130" s="175" t="s">
        <v>76</v>
      </c>
      <c r="AU130" s="175" t="s">
        <v>85</v>
      </c>
      <c r="AY130" s="167" t="s">
        <v>177</v>
      </c>
      <c r="BK130" s="176">
        <f>SUM(BK131:BK134)</f>
        <v>0</v>
      </c>
    </row>
    <row r="131" s="2" customFormat="1" ht="24.15" customHeight="1">
      <c r="A131" s="38"/>
      <c r="B131" s="179"/>
      <c r="C131" s="180" t="s">
        <v>176</v>
      </c>
      <c r="D131" s="180" t="s">
        <v>180</v>
      </c>
      <c r="E131" s="181" t="s">
        <v>2325</v>
      </c>
      <c r="F131" s="182" t="s">
        <v>2326</v>
      </c>
      <c r="G131" s="183" t="s">
        <v>300</v>
      </c>
      <c r="H131" s="184">
        <v>0.50800000000000001</v>
      </c>
      <c r="I131" s="185"/>
      <c r="J131" s="186">
        <f>ROUND(I131*H131,2)</f>
        <v>0</v>
      </c>
      <c r="K131" s="182" t="s">
        <v>268</v>
      </c>
      <c r="L131" s="39"/>
      <c r="M131" s="187" t="s">
        <v>1</v>
      </c>
      <c r="N131" s="188" t="s">
        <v>42</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269</v>
      </c>
      <c r="AT131" s="191" t="s">
        <v>180</v>
      </c>
      <c r="AU131" s="191" t="s">
        <v>87</v>
      </c>
      <c r="AY131" s="19" t="s">
        <v>177</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269</v>
      </c>
      <c r="BM131" s="191" t="s">
        <v>2578</v>
      </c>
    </row>
    <row r="132" s="2" customFormat="1" ht="24.15" customHeight="1">
      <c r="A132" s="38"/>
      <c r="B132" s="179"/>
      <c r="C132" s="180" t="s">
        <v>303</v>
      </c>
      <c r="D132" s="180" t="s">
        <v>180</v>
      </c>
      <c r="E132" s="181" t="s">
        <v>2328</v>
      </c>
      <c r="F132" s="182" t="s">
        <v>2329</v>
      </c>
      <c r="G132" s="183" t="s">
        <v>300</v>
      </c>
      <c r="H132" s="184">
        <v>9.6519999999999992</v>
      </c>
      <c r="I132" s="185"/>
      <c r="J132" s="186">
        <f>ROUND(I132*H132,2)</f>
        <v>0</v>
      </c>
      <c r="K132" s="182" t="s">
        <v>268</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269</v>
      </c>
      <c r="AT132" s="191" t="s">
        <v>180</v>
      </c>
      <c r="AU132" s="191" t="s">
        <v>87</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2579</v>
      </c>
    </row>
    <row r="133" s="14" customFormat="1">
      <c r="A133" s="14"/>
      <c r="B133" s="210"/>
      <c r="C133" s="14"/>
      <c r="D133" s="193" t="s">
        <v>271</v>
      </c>
      <c r="E133" s="14"/>
      <c r="F133" s="212" t="s">
        <v>2580</v>
      </c>
      <c r="G133" s="14"/>
      <c r="H133" s="213">
        <v>9.6519999999999992</v>
      </c>
      <c r="I133" s="214"/>
      <c r="J133" s="14"/>
      <c r="K133" s="14"/>
      <c r="L133" s="210"/>
      <c r="M133" s="215"/>
      <c r="N133" s="216"/>
      <c r="O133" s="216"/>
      <c r="P133" s="216"/>
      <c r="Q133" s="216"/>
      <c r="R133" s="216"/>
      <c r="S133" s="216"/>
      <c r="T133" s="217"/>
      <c r="U133" s="14"/>
      <c r="V133" s="14"/>
      <c r="W133" s="14"/>
      <c r="X133" s="14"/>
      <c r="Y133" s="14"/>
      <c r="Z133" s="14"/>
      <c r="AA133" s="14"/>
      <c r="AB133" s="14"/>
      <c r="AC133" s="14"/>
      <c r="AD133" s="14"/>
      <c r="AE133" s="14"/>
      <c r="AT133" s="211" t="s">
        <v>271</v>
      </c>
      <c r="AU133" s="211" t="s">
        <v>87</v>
      </c>
      <c r="AV133" s="14" t="s">
        <v>87</v>
      </c>
      <c r="AW133" s="14" t="s">
        <v>3</v>
      </c>
      <c r="AX133" s="14" t="s">
        <v>85</v>
      </c>
      <c r="AY133" s="211" t="s">
        <v>177</v>
      </c>
    </row>
    <row r="134" s="2" customFormat="1" ht="24.15" customHeight="1">
      <c r="A134" s="38"/>
      <c r="B134" s="179"/>
      <c r="C134" s="180" t="s">
        <v>307</v>
      </c>
      <c r="D134" s="180" t="s">
        <v>180</v>
      </c>
      <c r="E134" s="181" t="s">
        <v>2192</v>
      </c>
      <c r="F134" s="182" t="s">
        <v>2332</v>
      </c>
      <c r="G134" s="183" t="s">
        <v>300</v>
      </c>
      <c r="H134" s="184">
        <v>0.50800000000000001</v>
      </c>
      <c r="I134" s="185"/>
      <c r="J134" s="186">
        <f>ROUND(I134*H134,2)</f>
        <v>0</v>
      </c>
      <c r="K134" s="182" t="s">
        <v>1</v>
      </c>
      <c r="L134" s="39"/>
      <c r="M134" s="187" t="s">
        <v>1</v>
      </c>
      <c r="N134" s="188" t="s">
        <v>42</v>
      </c>
      <c r="O134" s="77"/>
      <c r="P134" s="189">
        <f>O134*H134</f>
        <v>0</v>
      </c>
      <c r="Q134" s="189">
        <v>0</v>
      </c>
      <c r="R134" s="189">
        <f>Q134*H134</f>
        <v>0</v>
      </c>
      <c r="S134" s="189">
        <v>0</v>
      </c>
      <c r="T134" s="190">
        <f>S134*H134</f>
        <v>0</v>
      </c>
      <c r="U134" s="38"/>
      <c r="V134" s="38"/>
      <c r="W134" s="38"/>
      <c r="X134" s="38"/>
      <c r="Y134" s="38"/>
      <c r="Z134" s="38"/>
      <c r="AA134" s="38"/>
      <c r="AB134" s="38"/>
      <c r="AC134" s="38"/>
      <c r="AD134" s="38"/>
      <c r="AE134" s="38"/>
      <c r="AR134" s="191" t="s">
        <v>269</v>
      </c>
      <c r="AT134" s="191" t="s">
        <v>180</v>
      </c>
      <c r="AU134" s="191" t="s">
        <v>87</v>
      </c>
      <c r="AY134" s="19" t="s">
        <v>177</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269</v>
      </c>
      <c r="BM134" s="191" t="s">
        <v>2581</v>
      </c>
    </row>
    <row r="135" s="12" customFormat="1" ht="22.8" customHeight="1">
      <c r="A135" s="12"/>
      <c r="B135" s="166"/>
      <c r="C135" s="12"/>
      <c r="D135" s="167" t="s">
        <v>76</v>
      </c>
      <c r="E135" s="177" t="s">
        <v>708</v>
      </c>
      <c r="F135" s="177" t="s">
        <v>709</v>
      </c>
      <c r="G135" s="12"/>
      <c r="H135" s="12"/>
      <c r="I135" s="169"/>
      <c r="J135" s="178">
        <f>BK135</f>
        <v>0</v>
      </c>
      <c r="K135" s="12"/>
      <c r="L135" s="166"/>
      <c r="M135" s="171"/>
      <c r="N135" s="172"/>
      <c r="O135" s="172"/>
      <c r="P135" s="173">
        <f>P136</f>
        <v>0</v>
      </c>
      <c r="Q135" s="172"/>
      <c r="R135" s="173">
        <f>R136</f>
        <v>0</v>
      </c>
      <c r="S135" s="172"/>
      <c r="T135" s="174">
        <f>T136</f>
        <v>0</v>
      </c>
      <c r="U135" s="12"/>
      <c r="V135" s="12"/>
      <c r="W135" s="12"/>
      <c r="X135" s="12"/>
      <c r="Y135" s="12"/>
      <c r="Z135" s="12"/>
      <c r="AA135" s="12"/>
      <c r="AB135" s="12"/>
      <c r="AC135" s="12"/>
      <c r="AD135" s="12"/>
      <c r="AE135" s="12"/>
      <c r="AR135" s="167" t="s">
        <v>85</v>
      </c>
      <c r="AT135" s="175" t="s">
        <v>76</v>
      </c>
      <c r="AU135" s="175" t="s">
        <v>85</v>
      </c>
      <c r="AY135" s="167" t="s">
        <v>177</v>
      </c>
      <c r="BK135" s="176">
        <f>BK136</f>
        <v>0</v>
      </c>
    </row>
    <row r="136" s="2" customFormat="1" ht="16.5" customHeight="1">
      <c r="A136" s="38"/>
      <c r="B136" s="179"/>
      <c r="C136" s="180" t="s">
        <v>235</v>
      </c>
      <c r="D136" s="180" t="s">
        <v>180</v>
      </c>
      <c r="E136" s="181" t="s">
        <v>2203</v>
      </c>
      <c r="F136" s="182" t="s">
        <v>2204</v>
      </c>
      <c r="G136" s="183" t="s">
        <v>300</v>
      </c>
      <c r="H136" s="184">
        <v>0.24099999999999999</v>
      </c>
      <c r="I136" s="185"/>
      <c r="J136" s="186">
        <f>ROUND(I136*H136,2)</f>
        <v>0</v>
      </c>
      <c r="K136" s="182" t="s">
        <v>268</v>
      </c>
      <c r="L136" s="39"/>
      <c r="M136" s="248" t="s">
        <v>1</v>
      </c>
      <c r="N136" s="249" t="s">
        <v>42</v>
      </c>
      <c r="O136" s="200"/>
      <c r="P136" s="250">
        <f>O136*H136</f>
        <v>0</v>
      </c>
      <c r="Q136" s="250">
        <v>0</v>
      </c>
      <c r="R136" s="250">
        <f>Q136*H136</f>
        <v>0</v>
      </c>
      <c r="S136" s="250">
        <v>0</v>
      </c>
      <c r="T136" s="251">
        <f>S136*H136</f>
        <v>0</v>
      </c>
      <c r="U136" s="38"/>
      <c r="V136" s="38"/>
      <c r="W136" s="38"/>
      <c r="X136" s="38"/>
      <c r="Y136" s="38"/>
      <c r="Z136" s="38"/>
      <c r="AA136" s="38"/>
      <c r="AB136" s="38"/>
      <c r="AC136" s="38"/>
      <c r="AD136" s="38"/>
      <c r="AE136" s="38"/>
      <c r="AR136" s="191" t="s">
        <v>269</v>
      </c>
      <c r="AT136" s="191" t="s">
        <v>180</v>
      </c>
      <c r="AU136" s="191" t="s">
        <v>87</v>
      </c>
      <c r="AY136" s="19" t="s">
        <v>177</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269</v>
      </c>
      <c r="BM136" s="191" t="s">
        <v>2582</v>
      </c>
    </row>
    <row r="137" s="2" customFormat="1" ht="6.96" customHeight="1">
      <c r="A137" s="38"/>
      <c r="B137" s="60"/>
      <c r="C137" s="61"/>
      <c r="D137" s="61"/>
      <c r="E137" s="61"/>
      <c r="F137" s="61"/>
      <c r="G137" s="61"/>
      <c r="H137" s="61"/>
      <c r="I137" s="61"/>
      <c r="J137" s="61"/>
      <c r="K137" s="61"/>
      <c r="L137" s="39"/>
      <c r="M137" s="38"/>
      <c r="O137" s="38"/>
      <c r="P137" s="38"/>
      <c r="Q137" s="38"/>
      <c r="R137" s="38"/>
      <c r="S137" s="38"/>
      <c r="T137" s="38"/>
      <c r="U137" s="38"/>
      <c r="V137" s="38"/>
      <c r="W137" s="38"/>
      <c r="X137" s="38"/>
      <c r="Y137" s="38"/>
      <c r="Z137" s="38"/>
      <c r="AA137" s="38"/>
      <c r="AB137" s="38"/>
      <c r="AC137" s="38"/>
      <c r="AD137" s="38"/>
      <c r="AE137" s="38"/>
    </row>
  </sheetData>
  <autoFilter ref="C120:K136"/>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143</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2583</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1294</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tr">
        <f>IF('Rekapitulace stavby'!AN10="","",'Rekapitulace stavby'!AN10)</f>
        <v/>
      </c>
      <c r="K14" s="38"/>
      <c r="L14" s="55"/>
      <c r="S14" s="38"/>
      <c r="T14" s="38"/>
      <c r="U14" s="38"/>
      <c r="V14" s="38"/>
      <c r="W14" s="38"/>
      <c r="X14" s="38"/>
      <c r="Y14" s="38"/>
      <c r="Z14" s="38"/>
      <c r="AA14" s="38"/>
      <c r="AB14" s="38"/>
      <c r="AC14" s="38"/>
      <c r="AD14" s="38"/>
      <c r="AE14" s="38"/>
    </row>
    <row r="15" s="2" customFormat="1" ht="18" customHeight="1">
      <c r="A15" s="38"/>
      <c r="B15" s="39"/>
      <c r="C15" s="38"/>
      <c r="D15" s="38"/>
      <c r="E15" s="27" t="str">
        <f>IF('Rekapitulace stavby'!E11="","",'Rekapitulace stavby'!E11)</f>
        <v>TJ Lázně Bělohrad z.s.</v>
      </c>
      <c r="F15" s="38"/>
      <c r="G15" s="38"/>
      <c r="H15" s="38"/>
      <c r="I15" s="32" t="s">
        <v>27</v>
      </c>
      <c r="J15" s="27" t="str">
        <f>IF('Rekapitulace stavby'!AN11="","",'Rekapitulace stavby'!AN11)</f>
        <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tr">
        <f>IF('Rekapitulace stavby'!AN16="","",'Rekapitulace stavby'!AN16)</f>
        <v/>
      </c>
      <c r="K20" s="38"/>
      <c r="L20" s="55"/>
      <c r="S20" s="38"/>
      <c r="T20" s="38"/>
      <c r="U20" s="38"/>
      <c r="V20" s="38"/>
      <c r="W20" s="38"/>
      <c r="X20" s="38"/>
      <c r="Y20" s="38"/>
      <c r="Z20" s="38"/>
      <c r="AA20" s="38"/>
      <c r="AB20" s="38"/>
      <c r="AC20" s="38"/>
      <c r="AD20" s="38"/>
      <c r="AE20" s="38"/>
    </row>
    <row r="21" s="2" customFormat="1" ht="18" customHeight="1">
      <c r="A21" s="38"/>
      <c r="B21" s="39"/>
      <c r="C21" s="38"/>
      <c r="D21" s="38"/>
      <c r="E21" s="27" t="str">
        <f>IF('Rekapitulace stavby'!E17="","",'Rekapitulace stavby'!E17)</f>
        <v>ATELIER TSUNAMI s.r.o. Náchod</v>
      </c>
      <c r="F21" s="38"/>
      <c r="G21" s="38"/>
      <c r="H21" s="38"/>
      <c r="I21" s="32" t="s">
        <v>27</v>
      </c>
      <c r="J21" s="27" t="str">
        <f>IF('Rekapitulace stavby'!AN17="","",'Rekapitulace stavby'!AN17)</f>
        <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Ing. Lenka Kasperová</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ROUND(J121,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ROUND((SUM(BE121:BE154)),  2)</f>
        <v>0</v>
      </c>
      <c r="G33" s="38"/>
      <c r="H33" s="38"/>
      <c r="I33" s="136">
        <v>0.20999999999999999</v>
      </c>
      <c r="J33" s="135">
        <f>ROUND(((SUM(BE121:BE154))*I33),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ROUND((SUM(BF121:BF154)),  2)</f>
        <v>0</v>
      </c>
      <c r="G34" s="38"/>
      <c r="H34" s="38"/>
      <c r="I34" s="136">
        <v>0.14999999999999999</v>
      </c>
      <c r="J34" s="135">
        <f>ROUND(((SUM(BF121:BF154))*I34),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ROUND((SUM(BG121:BG154)),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ROUND((SUM(BH121:BH154)),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ROUND((SUM(BI121:BI154)),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12 - Automatická závlaha tenisových kurtů</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 xml:space="preserve"> </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J121</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2443</v>
      </c>
      <c r="E97" s="150"/>
      <c r="F97" s="150"/>
      <c r="G97" s="150"/>
      <c r="H97" s="150"/>
      <c r="I97" s="150"/>
      <c r="J97" s="151">
        <f>J122</f>
        <v>0</v>
      </c>
      <c r="K97" s="9"/>
      <c r="L97" s="148"/>
      <c r="S97" s="9"/>
      <c r="T97" s="9"/>
      <c r="U97" s="9"/>
      <c r="V97" s="9"/>
      <c r="W97" s="9"/>
      <c r="X97" s="9"/>
      <c r="Y97" s="9"/>
      <c r="Z97" s="9"/>
      <c r="AA97" s="9"/>
      <c r="AB97" s="9"/>
      <c r="AC97" s="9"/>
      <c r="AD97" s="9"/>
      <c r="AE97" s="9"/>
    </row>
    <row r="98" s="9" customFormat="1" ht="24.96" customHeight="1">
      <c r="A98" s="9"/>
      <c r="B98" s="148"/>
      <c r="C98" s="9"/>
      <c r="D98" s="149" t="s">
        <v>2444</v>
      </c>
      <c r="E98" s="150"/>
      <c r="F98" s="150"/>
      <c r="G98" s="150"/>
      <c r="H98" s="150"/>
      <c r="I98" s="150"/>
      <c r="J98" s="151">
        <f>J124</f>
        <v>0</v>
      </c>
      <c r="K98" s="9"/>
      <c r="L98" s="148"/>
      <c r="S98" s="9"/>
      <c r="T98" s="9"/>
      <c r="U98" s="9"/>
      <c r="V98" s="9"/>
      <c r="W98" s="9"/>
      <c r="X98" s="9"/>
      <c r="Y98" s="9"/>
      <c r="Z98" s="9"/>
      <c r="AA98" s="9"/>
      <c r="AB98" s="9"/>
      <c r="AC98" s="9"/>
      <c r="AD98" s="9"/>
      <c r="AE98" s="9"/>
    </row>
    <row r="99" s="9" customFormat="1" ht="24.96" customHeight="1">
      <c r="A99" s="9"/>
      <c r="B99" s="148"/>
      <c r="C99" s="9"/>
      <c r="D99" s="149" t="s">
        <v>2445</v>
      </c>
      <c r="E99" s="150"/>
      <c r="F99" s="150"/>
      <c r="G99" s="150"/>
      <c r="H99" s="150"/>
      <c r="I99" s="150"/>
      <c r="J99" s="151">
        <f>J134</f>
        <v>0</v>
      </c>
      <c r="K99" s="9"/>
      <c r="L99" s="148"/>
      <c r="S99" s="9"/>
      <c r="T99" s="9"/>
      <c r="U99" s="9"/>
      <c r="V99" s="9"/>
      <c r="W99" s="9"/>
      <c r="X99" s="9"/>
      <c r="Y99" s="9"/>
      <c r="Z99" s="9"/>
      <c r="AA99" s="9"/>
      <c r="AB99" s="9"/>
      <c r="AC99" s="9"/>
      <c r="AD99" s="9"/>
      <c r="AE99" s="9"/>
    </row>
    <row r="100" s="9" customFormat="1" ht="24.96" customHeight="1">
      <c r="A100" s="9"/>
      <c r="B100" s="148"/>
      <c r="C100" s="9"/>
      <c r="D100" s="149" t="s">
        <v>2446</v>
      </c>
      <c r="E100" s="150"/>
      <c r="F100" s="150"/>
      <c r="G100" s="150"/>
      <c r="H100" s="150"/>
      <c r="I100" s="150"/>
      <c r="J100" s="151">
        <f>J138</f>
        <v>0</v>
      </c>
      <c r="K100" s="9"/>
      <c r="L100" s="148"/>
      <c r="S100" s="9"/>
      <c r="T100" s="9"/>
      <c r="U100" s="9"/>
      <c r="V100" s="9"/>
      <c r="W100" s="9"/>
      <c r="X100" s="9"/>
      <c r="Y100" s="9"/>
      <c r="Z100" s="9"/>
      <c r="AA100" s="9"/>
      <c r="AB100" s="9"/>
      <c r="AC100" s="9"/>
      <c r="AD100" s="9"/>
      <c r="AE100" s="9"/>
    </row>
    <row r="101" s="9" customFormat="1" ht="24.96" customHeight="1">
      <c r="A101" s="9"/>
      <c r="B101" s="148"/>
      <c r="C101" s="9"/>
      <c r="D101" s="149" t="s">
        <v>2447</v>
      </c>
      <c r="E101" s="150"/>
      <c r="F101" s="150"/>
      <c r="G101" s="150"/>
      <c r="H101" s="150"/>
      <c r="I101" s="150"/>
      <c r="J101" s="151">
        <f>J148</f>
        <v>0</v>
      </c>
      <c r="K101" s="9"/>
      <c r="L101" s="148"/>
      <c r="S101" s="9"/>
      <c r="T101" s="9"/>
      <c r="U101" s="9"/>
      <c r="V101" s="9"/>
      <c r="W101" s="9"/>
      <c r="X101" s="9"/>
      <c r="Y101" s="9"/>
      <c r="Z101" s="9"/>
      <c r="AA101" s="9"/>
      <c r="AB101" s="9"/>
      <c r="AC101" s="9"/>
      <c r="AD101" s="9"/>
      <c r="AE101" s="9"/>
    </row>
    <row r="102" s="2" customFormat="1" ht="21.84" customHeight="1">
      <c r="A102" s="38"/>
      <c r="B102" s="39"/>
      <c r="C102" s="38"/>
      <c r="D102" s="38"/>
      <c r="E102" s="38"/>
      <c r="F102" s="38"/>
      <c r="G102" s="38"/>
      <c r="H102" s="38"/>
      <c r="I102" s="38"/>
      <c r="J102" s="38"/>
      <c r="K102" s="38"/>
      <c r="L102" s="55"/>
      <c r="S102" s="38"/>
      <c r="T102" s="38"/>
      <c r="U102" s="38"/>
      <c r="V102" s="38"/>
      <c r="W102" s="38"/>
      <c r="X102" s="38"/>
      <c r="Y102" s="38"/>
      <c r="Z102" s="38"/>
      <c r="AA102" s="38"/>
      <c r="AB102" s="38"/>
      <c r="AC102" s="38"/>
      <c r="AD102" s="38"/>
      <c r="AE102" s="38"/>
    </row>
    <row r="103" s="2" customFormat="1" ht="6.96" customHeight="1">
      <c r="A103" s="38"/>
      <c r="B103" s="60"/>
      <c r="C103" s="61"/>
      <c r="D103" s="61"/>
      <c r="E103" s="61"/>
      <c r="F103" s="61"/>
      <c r="G103" s="61"/>
      <c r="H103" s="61"/>
      <c r="I103" s="61"/>
      <c r="J103" s="61"/>
      <c r="K103" s="61"/>
      <c r="L103" s="55"/>
      <c r="S103" s="38"/>
      <c r="T103" s="38"/>
      <c r="U103" s="38"/>
      <c r="V103" s="38"/>
      <c r="W103" s="38"/>
      <c r="X103" s="38"/>
      <c r="Y103" s="38"/>
      <c r="Z103" s="38"/>
      <c r="AA103" s="38"/>
      <c r="AB103" s="38"/>
      <c r="AC103" s="38"/>
      <c r="AD103" s="38"/>
      <c r="AE103" s="38"/>
    </row>
    <row r="107" s="2" customFormat="1" ht="6.96" customHeight="1">
      <c r="A107" s="38"/>
      <c r="B107" s="62"/>
      <c r="C107" s="63"/>
      <c r="D107" s="63"/>
      <c r="E107" s="63"/>
      <c r="F107" s="63"/>
      <c r="G107" s="63"/>
      <c r="H107" s="63"/>
      <c r="I107" s="63"/>
      <c r="J107" s="63"/>
      <c r="K107" s="63"/>
      <c r="L107" s="55"/>
      <c r="S107" s="38"/>
      <c r="T107" s="38"/>
      <c r="U107" s="38"/>
      <c r="V107" s="38"/>
      <c r="W107" s="38"/>
      <c r="X107" s="38"/>
      <c r="Y107" s="38"/>
      <c r="Z107" s="38"/>
      <c r="AA107" s="38"/>
      <c r="AB107" s="38"/>
      <c r="AC107" s="38"/>
      <c r="AD107" s="38"/>
      <c r="AE107" s="38"/>
    </row>
    <row r="108" s="2" customFormat="1" ht="24.96" customHeight="1">
      <c r="A108" s="38"/>
      <c r="B108" s="39"/>
      <c r="C108" s="23" t="s">
        <v>161</v>
      </c>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6.96"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2" customHeight="1">
      <c r="A110" s="38"/>
      <c r="B110" s="39"/>
      <c r="C110" s="32" t="s">
        <v>16</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6.5" customHeight="1">
      <c r="A111" s="38"/>
      <c r="B111" s="39"/>
      <c r="C111" s="38"/>
      <c r="D111" s="38"/>
      <c r="E111" s="129" t="str">
        <f>E7</f>
        <v>Klubovna volejbalu, stavební úpravy sportoviště-aktualizace 09/2023</v>
      </c>
      <c r="F111" s="32"/>
      <c r="G111" s="32"/>
      <c r="H111" s="32"/>
      <c r="I111" s="38"/>
      <c r="J111" s="38"/>
      <c r="K111" s="38"/>
      <c r="L111" s="55"/>
      <c r="S111" s="38"/>
      <c r="T111" s="38"/>
      <c r="U111" s="38"/>
      <c r="V111" s="38"/>
      <c r="W111" s="38"/>
      <c r="X111" s="38"/>
      <c r="Y111" s="38"/>
      <c r="Z111" s="38"/>
      <c r="AA111" s="38"/>
      <c r="AB111" s="38"/>
      <c r="AC111" s="38"/>
      <c r="AD111" s="38"/>
      <c r="AE111" s="38"/>
    </row>
    <row r="112" s="2" customFormat="1" ht="12" customHeight="1">
      <c r="A112" s="38"/>
      <c r="B112" s="39"/>
      <c r="C112" s="32" t="s">
        <v>151</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6.5" customHeight="1">
      <c r="A113" s="38"/>
      <c r="B113" s="39"/>
      <c r="C113" s="38"/>
      <c r="D113" s="38"/>
      <c r="E113" s="67" t="str">
        <f>E9</f>
        <v>SO 12 - Automatická závlaha tenisových kurtů</v>
      </c>
      <c r="F113" s="38"/>
      <c r="G113" s="38"/>
      <c r="H113" s="38"/>
      <c r="I113" s="38"/>
      <c r="J113" s="38"/>
      <c r="K113" s="38"/>
      <c r="L113" s="55"/>
      <c r="S113" s="38"/>
      <c r="T113" s="38"/>
      <c r="U113" s="38"/>
      <c r="V113" s="38"/>
      <c r="W113" s="38"/>
      <c r="X113" s="38"/>
      <c r="Y113" s="38"/>
      <c r="Z113" s="38"/>
      <c r="AA113" s="38"/>
      <c r="AB113" s="38"/>
      <c r="AC113" s="38"/>
      <c r="AD113" s="38"/>
      <c r="AE113" s="38"/>
    </row>
    <row r="114" s="2" customFormat="1" ht="6.96"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20</v>
      </c>
      <c r="D115" s="38"/>
      <c r="E115" s="38"/>
      <c r="F115" s="27" t="str">
        <f>F12</f>
        <v xml:space="preserve"> </v>
      </c>
      <c r="G115" s="38"/>
      <c r="H115" s="38"/>
      <c r="I115" s="32" t="s">
        <v>22</v>
      </c>
      <c r="J115" s="69" t="str">
        <f>IF(J12="","",J12)</f>
        <v>18. 9. 2023</v>
      </c>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25.65" customHeight="1">
      <c r="A117" s="38"/>
      <c r="B117" s="39"/>
      <c r="C117" s="32" t="s">
        <v>24</v>
      </c>
      <c r="D117" s="38"/>
      <c r="E117" s="38"/>
      <c r="F117" s="27" t="str">
        <f>E15</f>
        <v>TJ Lázně Bělohrad z.s.</v>
      </c>
      <c r="G117" s="38"/>
      <c r="H117" s="38"/>
      <c r="I117" s="32" t="s">
        <v>30</v>
      </c>
      <c r="J117" s="36" t="str">
        <f>E21</f>
        <v>ATELIER TSUNAMI s.r.o. Náchod</v>
      </c>
      <c r="K117" s="38"/>
      <c r="L117" s="55"/>
      <c r="S117" s="38"/>
      <c r="T117" s="38"/>
      <c r="U117" s="38"/>
      <c r="V117" s="38"/>
      <c r="W117" s="38"/>
      <c r="X117" s="38"/>
      <c r="Y117" s="38"/>
      <c r="Z117" s="38"/>
      <c r="AA117" s="38"/>
      <c r="AB117" s="38"/>
      <c r="AC117" s="38"/>
      <c r="AD117" s="38"/>
      <c r="AE117" s="38"/>
    </row>
    <row r="118" s="2" customFormat="1" ht="15.15" customHeight="1">
      <c r="A118" s="38"/>
      <c r="B118" s="39"/>
      <c r="C118" s="32" t="s">
        <v>28</v>
      </c>
      <c r="D118" s="38"/>
      <c r="E118" s="38"/>
      <c r="F118" s="27" t="str">
        <f>IF(E18="","",E18)</f>
        <v>Vyplň údaj</v>
      </c>
      <c r="G118" s="38"/>
      <c r="H118" s="38"/>
      <c r="I118" s="32" t="s">
        <v>33</v>
      </c>
      <c r="J118" s="36" t="str">
        <f>E24</f>
        <v>Ing. Lenka Kasperová</v>
      </c>
      <c r="K118" s="38"/>
      <c r="L118" s="55"/>
      <c r="S118" s="38"/>
      <c r="T118" s="38"/>
      <c r="U118" s="38"/>
      <c r="V118" s="38"/>
      <c r="W118" s="38"/>
      <c r="X118" s="38"/>
      <c r="Y118" s="38"/>
      <c r="Z118" s="38"/>
      <c r="AA118" s="38"/>
      <c r="AB118" s="38"/>
      <c r="AC118" s="38"/>
      <c r="AD118" s="38"/>
      <c r="AE118" s="38"/>
    </row>
    <row r="119" s="2" customFormat="1" ht="10.32"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11" customFormat="1" ht="29.28" customHeight="1">
      <c r="A120" s="156"/>
      <c r="B120" s="157"/>
      <c r="C120" s="158" t="s">
        <v>162</v>
      </c>
      <c r="D120" s="159" t="s">
        <v>62</v>
      </c>
      <c r="E120" s="159" t="s">
        <v>58</v>
      </c>
      <c r="F120" s="159" t="s">
        <v>59</v>
      </c>
      <c r="G120" s="159" t="s">
        <v>163</v>
      </c>
      <c r="H120" s="159" t="s">
        <v>164</v>
      </c>
      <c r="I120" s="159" t="s">
        <v>165</v>
      </c>
      <c r="J120" s="159" t="s">
        <v>155</v>
      </c>
      <c r="K120" s="160" t="s">
        <v>166</v>
      </c>
      <c r="L120" s="161"/>
      <c r="M120" s="86" t="s">
        <v>1</v>
      </c>
      <c r="N120" s="87" t="s">
        <v>41</v>
      </c>
      <c r="O120" s="87" t="s">
        <v>167</v>
      </c>
      <c r="P120" s="87" t="s">
        <v>168</v>
      </c>
      <c r="Q120" s="87" t="s">
        <v>169</v>
      </c>
      <c r="R120" s="87" t="s">
        <v>170</v>
      </c>
      <c r="S120" s="87" t="s">
        <v>171</v>
      </c>
      <c r="T120" s="88" t="s">
        <v>172</v>
      </c>
      <c r="U120" s="156"/>
      <c r="V120" s="156"/>
      <c r="W120" s="156"/>
      <c r="X120" s="156"/>
      <c r="Y120" s="156"/>
      <c r="Z120" s="156"/>
      <c r="AA120" s="156"/>
      <c r="AB120" s="156"/>
      <c r="AC120" s="156"/>
      <c r="AD120" s="156"/>
      <c r="AE120" s="156"/>
    </row>
    <row r="121" s="2" customFormat="1" ht="22.8" customHeight="1">
      <c r="A121" s="38"/>
      <c r="B121" s="39"/>
      <c r="C121" s="93" t="s">
        <v>173</v>
      </c>
      <c r="D121" s="38"/>
      <c r="E121" s="38"/>
      <c r="F121" s="38"/>
      <c r="G121" s="38"/>
      <c r="H121" s="38"/>
      <c r="I121" s="38"/>
      <c r="J121" s="162">
        <f>BK121</f>
        <v>0</v>
      </c>
      <c r="K121" s="38"/>
      <c r="L121" s="39"/>
      <c r="M121" s="89"/>
      <c r="N121" s="73"/>
      <c r="O121" s="90"/>
      <c r="P121" s="163">
        <f>P122+P124+P134+P138+P148</f>
        <v>0</v>
      </c>
      <c r="Q121" s="90"/>
      <c r="R121" s="163">
        <f>R122+R124+R134+R138+R148</f>
        <v>0</v>
      </c>
      <c r="S121" s="90"/>
      <c r="T121" s="164">
        <f>T122+T124+T134+T138+T148</f>
        <v>0</v>
      </c>
      <c r="U121" s="38"/>
      <c r="V121" s="38"/>
      <c r="W121" s="38"/>
      <c r="X121" s="38"/>
      <c r="Y121" s="38"/>
      <c r="Z121" s="38"/>
      <c r="AA121" s="38"/>
      <c r="AB121" s="38"/>
      <c r="AC121" s="38"/>
      <c r="AD121" s="38"/>
      <c r="AE121" s="38"/>
      <c r="AT121" s="19" t="s">
        <v>76</v>
      </c>
      <c r="AU121" s="19" t="s">
        <v>157</v>
      </c>
      <c r="BK121" s="165">
        <f>BK122+BK124+BK134+BK138+BK148</f>
        <v>0</v>
      </c>
    </row>
    <row r="122" s="12" customFormat="1" ht="25.92" customHeight="1">
      <c r="A122" s="12"/>
      <c r="B122" s="166"/>
      <c r="C122" s="12"/>
      <c r="D122" s="167" t="s">
        <v>76</v>
      </c>
      <c r="E122" s="168" t="s">
        <v>1563</v>
      </c>
      <c r="F122" s="168" t="s">
        <v>2448</v>
      </c>
      <c r="G122" s="12"/>
      <c r="H122" s="12"/>
      <c r="I122" s="169"/>
      <c r="J122" s="170">
        <f>BK122</f>
        <v>0</v>
      </c>
      <c r="K122" s="12"/>
      <c r="L122" s="166"/>
      <c r="M122" s="171"/>
      <c r="N122" s="172"/>
      <c r="O122" s="172"/>
      <c r="P122" s="173">
        <f>P123</f>
        <v>0</v>
      </c>
      <c r="Q122" s="172"/>
      <c r="R122" s="173">
        <f>R123</f>
        <v>0</v>
      </c>
      <c r="S122" s="172"/>
      <c r="T122" s="174">
        <f>T123</f>
        <v>0</v>
      </c>
      <c r="U122" s="12"/>
      <c r="V122" s="12"/>
      <c r="W122" s="12"/>
      <c r="X122" s="12"/>
      <c r="Y122" s="12"/>
      <c r="Z122" s="12"/>
      <c r="AA122" s="12"/>
      <c r="AB122" s="12"/>
      <c r="AC122" s="12"/>
      <c r="AD122" s="12"/>
      <c r="AE122" s="12"/>
      <c r="AR122" s="167" t="s">
        <v>85</v>
      </c>
      <c r="AT122" s="175" t="s">
        <v>76</v>
      </c>
      <c r="AU122" s="175" t="s">
        <v>77</v>
      </c>
      <c r="AY122" s="167" t="s">
        <v>177</v>
      </c>
      <c r="BK122" s="176">
        <f>BK123</f>
        <v>0</v>
      </c>
    </row>
    <row r="123" s="2" customFormat="1" ht="21.75" customHeight="1">
      <c r="A123" s="38"/>
      <c r="B123" s="179"/>
      <c r="C123" s="180" t="s">
        <v>85</v>
      </c>
      <c r="D123" s="180" t="s">
        <v>180</v>
      </c>
      <c r="E123" s="181" t="s">
        <v>2449</v>
      </c>
      <c r="F123" s="182" t="s">
        <v>2450</v>
      </c>
      <c r="G123" s="183" t="s">
        <v>183</v>
      </c>
      <c r="H123" s="184">
        <v>1</v>
      </c>
      <c r="I123" s="185"/>
      <c r="J123" s="186">
        <f>ROUND(I123*H123,2)</f>
        <v>0</v>
      </c>
      <c r="K123" s="182" t="s">
        <v>1</v>
      </c>
      <c r="L123" s="39"/>
      <c r="M123" s="187" t="s">
        <v>1</v>
      </c>
      <c r="N123" s="188" t="s">
        <v>42</v>
      </c>
      <c r="O123" s="77"/>
      <c r="P123" s="189">
        <f>O123*H123</f>
        <v>0</v>
      </c>
      <c r="Q123" s="189">
        <v>0</v>
      </c>
      <c r="R123" s="189">
        <f>Q123*H123</f>
        <v>0</v>
      </c>
      <c r="S123" s="189">
        <v>0</v>
      </c>
      <c r="T123" s="190">
        <f>S123*H123</f>
        <v>0</v>
      </c>
      <c r="U123" s="38"/>
      <c r="V123" s="38"/>
      <c r="W123" s="38"/>
      <c r="X123" s="38"/>
      <c r="Y123" s="38"/>
      <c r="Z123" s="38"/>
      <c r="AA123" s="38"/>
      <c r="AB123" s="38"/>
      <c r="AC123" s="38"/>
      <c r="AD123" s="38"/>
      <c r="AE123" s="38"/>
      <c r="AR123" s="191" t="s">
        <v>269</v>
      </c>
      <c r="AT123" s="191" t="s">
        <v>180</v>
      </c>
      <c r="AU123" s="191" t="s">
        <v>85</v>
      </c>
      <c r="AY123" s="19" t="s">
        <v>177</v>
      </c>
      <c r="BE123" s="192">
        <f>IF(N123="základní",J123,0)</f>
        <v>0</v>
      </c>
      <c r="BF123" s="192">
        <f>IF(N123="snížená",J123,0)</f>
        <v>0</v>
      </c>
      <c r="BG123" s="192">
        <f>IF(N123="zákl. přenesená",J123,0)</f>
        <v>0</v>
      </c>
      <c r="BH123" s="192">
        <f>IF(N123="sníž. přenesená",J123,0)</f>
        <v>0</v>
      </c>
      <c r="BI123" s="192">
        <f>IF(N123="nulová",J123,0)</f>
        <v>0</v>
      </c>
      <c r="BJ123" s="19" t="s">
        <v>85</v>
      </c>
      <c r="BK123" s="192">
        <f>ROUND(I123*H123,2)</f>
        <v>0</v>
      </c>
      <c r="BL123" s="19" t="s">
        <v>269</v>
      </c>
      <c r="BM123" s="191" t="s">
        <v>87</v>
      </c>
    </row>
    <row r="124" s="12" customFormat="1" ht="25.92" customHeight="1">
      <c r="A124" s="12"/>
      <c r="B124" s="166"/>
      <c r="C124" s="12"/>
      <c r="D124" s="167" t="s">
        <v>76</v>
      </c>
      <c r="E124" s="168" t="s">
        <v>1578</v>
      </c>
      <c r="F124" s="168" t="s">
        <v>2451</v>
      </c>
      <c r="G124" s="12"/>
      <c r="H124" s="12"/>
      <c r="I124" s="169"/>
      <c r="J124" s="170">
        <f>BK124</f>
        <v>0</v>
      </c>
      <c r="K124" s="12"/>
      <c r="L124" s="166"/>
      <c r="M124" s="171"/>
      <c r="N124" s="172"/>
      <c r="O124" s="172"/>
      <c r="P124" s="173">
        <f>SUM(P125:P133)</f>
        <v>0</v>
      </c>
      <c r="Q124" s="172"/>
      <c r="R124" s="173">
        <f>SUM(R125:R133)</f>
        <v>0</v>
      </c>
      <c r="S124" s="172"/>
      <c r="T124" s="174">
        <f>SUM(T125:T133)</f>
        <v>0</v>
      </c>
      <c r="U124" s="12"/>
      <c r="V124" s="12"/>
      <c r="W124" s="12"/>
      <c r="X124" s="12"/>
      <c r="Y124" s="12"/>
      <c r="Z124" s="12"/>
      <c r="AA124" s="12"/>
      <c r="AB124" s="12"/>
      <c r="AC124" s="12"/>
      <c r="AD124" s="12"/>
      <c r="AE124" s="12"/>
      <c r="AR124" s="167" t="s">
        <v>85</v>
      </c>
      <c r="AT124" s="175" t="s">
        <v>76</v>
      </c>
      <c r="AU124" s="175" t="s">
        <v>77</v>
      </c>
      <c r="AY124" s="167" t="s">
        <v>177</v>
      </c>
      <c r="BK124" s="176">
        <f>SUM(BK125:BK133)</f>
        <v>0</v>
      </c>
    </row>
    <row r="125" s="2" customFormat="1" ht="16.5" customHeight="1">
      <c r="A125" s="38"/>
      <c r="B125" s="179"/>
      <c r="C125" s="180" t="s">
        <v>87</v>
      </c>
      <c r="D125" s="180" t="s">
        <v>180</v>
      </c>
      <c r="E125" s="181" t="s">
        <v>2452</v>
      </c>
      <c r="F125" s="182" t="s">
        <v>2453</v>
      </c>
      <c r="G125" s="183" t="s">
        <v>1425</v>
      </c>
      <c r="H125" s="184">
        <v>1</v>
      </c>
      <c r="I125" s="185"/>
      <c r="J125" s="186">
        <f>ROUND(I125*H125,2)</f>
        <v>0</v>
      </c>
      <c r="K125" s="182" t="s">
        <v>1</v>
      </c>
      <c r="L125" s="39"/>
      <c r="M125" s="187" t="s">
        <v>1</v>
      </c>
      <c r="N125" s="188" t="s">
        <v>42</v>
      </c>
      <c r="O125" s="77"/>
      <c r="P125" s="189">
        <f>O125*H125</f>
        <v>0</v>
      </c>
      <c r="Q125" s="189">
        <v>0</v>
      </c>
      <c r="R125" s="189">
        <f>Q125*H125</f>
        <v>0</v>
      </c>
      <c r="S125" s="189">
        <v>0</v>
      </c>
      <c r="T125" s="190">
        <f>S125*H125</f>
        <v>0</v>
      </c>
      <c r="U125" s="38"/>
      <c r="V125" s="38"/>
      <c r="W125" s="38"/>
      <c r="X125" s="38"/>
      <c r="Y125" s="38"/>
      <c r="Z125" s="38"/>
      <c r="AA125" s="38"/>
      <c r="AB125" s="38"/>
      <c r="AC125" s="38"/>
      <c r="AD125" s="38"/>
      <c r="AE125" s="38"/>
      <c r="AR125" s="191" t="s">
        <v>269</v>
      </c>
      <c r="AT125" s="191" t="s">
        <v>180</v>
      </c>
      <c r="AU125" s="191" t="s">
        <v>85</v>
      </c>
      <c r="AY125" s="19" t="s">
        <v>177</v>
      </c>
      <c r="BE125" s="192">
        <f>IF(N125="základní",J125,0)</f>
        <v>0</v>
      </c>
      <c r="BF125" s="192">
        <f>IF(N125="snížená",J125,0)</f>
        <v>0</v>
      </c>
      <c r="BG125" s="192">
        <f>IF(N125="zákl. přenesená",J125,0)</f>
        <v>0</v>
      </c>
      <c r="BH125" s="192">
        <f>IF(N125="sníž. přenesená",J125,0)</f>
        <v>0</v>
      </c>
      <c r="BI125" s="192">
        <f>IF(N125="nulová",J125,0)</f>
        <v>0</v>
      </c>
      <c r="BJ125" s="19" t="s">
        <v>85</v>
      </c>
      <c r="BK125" s="192">
        <f>ROUND(I125*H125,2)</f>
        <v>0</v>
      </c>
      <c r="BL125" s="19" t="s">
        <v>269</v>
      </c>
      <c r="BM125" s="191" t="s">
        <v>269</v>
      </c>
    </row>
    <row r="126" s="2" customFormat="1" ht="16.5" customHeight="1">
      <c r="A126" s="38"/>
      <c r="B126" s="179"/>
      <c r="C126" s="180" t="s">
        <v>194</v>
      </c>
      <c r="D126" s="180" t="s">
        <v>180</v>
      </c>
      <c r="E126" s="181" t="s">
        <v>2454</v>
      </c>
      <c r="F126" s="182" t="s">
        <v>2455</v>
      </c>
      <c r="G126" s="183" t="s">
        <v>1573</v>
      </c>
      <c r="H126" s="184">
        <v>180</v>
      </c>
      <c r="I126" s="185"/>
      <c r="J126" s="186">
        <f>ROUND(I126*H126,2)</f>
        <v>0</v>
      </c>
      <c r="K126" s="182" t="s">
        <v>1</v>
      </c>
      <c r="L126" s="39"/>
      <c r="M126" s="187" t="s">
        <v>1</v>
      </c>
      <c r="N126" s="188" t="s">
        <v>42</v>
      </c>
      <c r="O126" s="77"/>
      <c r="P126" s="189">
        <f>O126*H126</f>
        <v>0</v>
      </c>
      <c r="Q126" s="189">
        <v>0</v>
      </c>
      <c r="R126" s="189">
        <f>Q126*H126</f>
        <v>0</v>
      </c>
      <c r="S126" s="189">
        <v>0</v>
      </c>
      <c r="T126" s="190">
        <f>S126*H126</f>
        <v>0</v>
      </c>
      <c r="U126" s="38"/>
      <c r="V126" s="38"/>
      <c r="W126" s="38"/>
      <c r="X126" s="38"/>
      <c r="Y126" s="38"/>
      <c r="Z126" s="38"/>
      <c r="AA126" s="38"/>
      <c r="AB126" s="38"/>
      <c r="AC126" s="38"/>
      <c r="AD126" s="38"/>
      <c r="AE126" s="38"/>
      <c r="AR126" s="191" t="s">
        <v>269</v>
      </c>
      <c r="AT126" s="191" t="s">
        <v>180</v>
      </c>
      <c r="AU126" s="191" t="s">
        <v>85</v>
      </c>
      <c r="AY126" s="19" t="s">
        <v>177</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269</v>
      </c>
      <c r="BM126" s="191" t="s">
        <v>303</v>
      </c>
    </row>
    <row r="127" s="2" customFormat="1" ht="21.75" customHeight="1">
      <c r="A127" s="38"/>
      <c r="B127" s="179"/>
      <c r="C127" s="180" t="s">
        <v>269</v>
      </c>
      <c r="D127" s="180" t="s">
        <v>180</v>
      </c>
      <c r="E127" s="181" t="s">
        <v>2456</v>
      </c>
      <c r="F127" s="182" t="s">
        <v>2457</v>
      </c>
      <c r="G127" s="183" t="s">
        <v>1573</v>
      </c>
      <c r="H127" s="184">
        <v>180</v>
      </c>
      <c r="I127" s="185"/>
      <c r="J127" s="186">
        <f>ROUND(I127*H127,2)</f>
        <v>0</v>
      </c>
      <c r="K127" s="182" t="s">
        <v>1</v>
      </c>
      <c r="L127" s="39"/>
      <c r="M127" s="187" t="s">
        <v>1</v>
      </c>
      <c r="N127" s="188" t="s">
        <v>42</v>
      </c>
      <c r="O127" s="77"/>
      <c r="P127" s="189">
        <f>O127*H127</f>
        <v>0</v>
      </c>
      <c r="Q127" s="189">
        <v>0</v>
      </c>
      <c r="R127" s="189">
        <f>Q127*H127</f>
        <v>0</v>
      </c>
      <c r="S127" s="189">
        <v>0</v>
      </c>
      <c r="T127" s="190">
        <f>S127*H127</f>
        <v>0</v>
      </c>
      <c r="U127" s="38"/>
      <c r="V127" s="38"/>
      <c r="W127" s="38"/>
      <c r="X127" s="38"/>
      <c r="Y127" s="38"/>
      <c r="Z127" s="38"/>
      <c r="AA127" s="38"/>
      <c r="AB127" s="38"/>
      <c r="AC127" s="38"/>
      <c r="AD127" s="38"/>
      <c r="AE127" s="38"/>
      <c r="AR127" s="191" t="s">
        <v>269</v>
      </c>
      <c r="AT127" s="191" t="s">
        <v>180</v>
      </c>
      <c r="AU127" s="191" t="s">
        <v>85</v>
      </c>
      <c r="AY127" s="19" t="s">
        <v>177</v>
      </c>
      <c r="BE127" s="192">
        <f>IF(N127="základní",J127,0)</f>
        <v>0</v>
      </c>
      <c r="BF127" s="192">
        <f>IF(N127="snížená",J127,0)</f>
        <v>0</v>
      </c>
      <c r="BG127" s="192">
        <f>IF(N127="zákl. přenesená",J127,0)</f>
        <v>0</v>
      </c>
      <c r="BH127" s="192">
        <f>IF(N127="sníž. přenesená",J127,0)</f>
        <v>0</v>
      </c>
      <c r="BI127" s="192">
        <f>IF(N127="nulová",J127,0)</f>
        <v>0</v>
      </c>
      <c r="BJ127" s="19" t="s">
        <v>85</v>
      </c>
      <c r="BK127" s="192">
        <f>ROUND(I127*H127,2)</f>
        <v>0</v>
      </c>
      <c r="BL127" s="19" t="s">
        <v>269</v>
      </c>
      <c r="BM127" s="191" t="s">
        <v>235</v>
      </c>
    </row>
    <row r="128" s="2" customFormat="1" ht="16.5" customHeight="1">
      <c r="A128" s="38"/>
      <c r="B128" s="179"/>
      <c r="C128" s="180" t="s">
        <v>176</v>
      </c>
      <c r="D128" s="180" t="s">
        <v>180</v>
      </c>
      <c r="E128" s="181" t="s">
        <v>2458</v>
      </c>
      <c r="F128" s="182" t="s">
        <v>2459</v>
      </c>
      <c r="G128" s="183" t="s">
        <v>1573</v>
      </c>
      <c r="H128" s="184">
        <v>180</v>
      </c>
      <c r="I128" s="185"/>
      <c r="J128" s="186">
        <f>ROUND(I128*H128,2)</f>
        <v>0</v>
      </c>
      <c r="K128" s="182" t="s">
        <v>1</v>
      </c>
      <c r="L128" s="39"/>
      <c r="M128" s="187" t="s">
        <v>1</v>
      </c>
      <c r="N128" s="188" t="s">
        <v>42</v>
      </c>
      <c r="O128" s="77"/>
      <c r="P128" s="189">
        <f>O128*H128</f>
        <v>0</v>
      </c>
      <c r="Q128" s="189">
        <v>0</v>
      </c>
      <c r="R128" s="189">
        <f>Q128*H128</f>
        <v>0</v>
      </c>
      <c r="S128" s="189">
        <v>0</v>
      </c>
      <c r="T128" s="190">
        <f>S128*H128</f>
        <v>0</v>
      </c>
      <c r="U128" s="38"/>
      <c r="V128" s="38"/>
      <c r="W128" s="38"/>
      <c r="X128" s="38"/>
      <c r="Y128" s="38"/>
      <c r="Z128" s="38"/>
      <c r="AA128" s="38"/>
      <c r="AB128" s="38"/>
      <c r="AC128" s="38"/>
      <c r="AD128" s="38"/>
      <c r="AE128" s="38"/>
      <c r="AR128" s="191" t="s">
        <v>269</v>
      </c>
      <c r="AT128" s="191" t="s">
        <v>180</v>
      </c>
      <c r="AU128" s="191" t="s">
        <v>85</v>
      </c>
      <c r="AY128" s="19" t="s">
        <v>177</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269</v>
      </c>
      <c r="BM128" s="191" t="s">
        <v>324</v>
      </c>
    </row>
    <row r="129" s="2" customFormat="1" ht="24.15" customHeight="1">
      <c r="A129" s="38"/>
      <c r="B129" s="179"/>
      <c r="C129" s="180" t="s">
        <v>303</v>
      </c>
      <c r="D129" s="180" t="s">
        <v>180</v>
      </c>
      <c r="E129" s="181" t="s">
        <v>2460</v>
      </c>
      <c r="F129" s="182" t="s">
        <v>2461</v>
      </c>
      <c r="G129" s="183" t="s">
        <v>267</v>
      </c>
      <c r="H129" s="184">
        <v>8.0999999999999996</v>
      </c>
      <c r="I129" s="185"/>
      <c r="J129" s="186">
        <f>ROUND(I129*H129,2)</f>
        <v>0</v>
      </c>
      <c r="K129" s="182" t="s">
        <v>1</v>
      </c>
      <c r="L129" s="39"/>
      <c r="M129" s="187" t="s">
        <v>1</v>
      </c>
      <c r="N129" s="188" t="s">
        <v>42</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269</v>
      </c>
      <c r="AT129" s="191" t="s">
        <v>180</v>
      </c>
      <c r="AU129" s="191" t="s">
        <v>85</v>
      </c>
      <c r="AY129" s="19" t="s">
        <v>177</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269</v>
      </c>
      <c r="BM129" s="191" t="s">
        <v>335</v>
      </c>
    </row>
    <row r="130" s="2" customFormat="1" ht="16.5" customHeight="1">
      <c r="A130" s="38"/>
      <c r="B130" s="179"/>
      <c r="C130" s="180" t="s">
        <v>307</v>
      </c>
      <c r="D130" s="180" t="s">
        <v>180</v>
      </c>
      <c r="E130" s="181" t="s">
        <v>2462</v>
      </c>
      <c r="F130" s="182" t="s">
        <v>2463</v>
      </c>
      <c r="G130" s="183" t="s">
        <v>650</v>
      </c>
      <c r="H130" s="184">
        <v>12</v>
      </c>
      <c r="I130" s="185"/>
      <c r="J130" s="186">
        <f>ROUND(I130*H130,2)</f>
        <v>0</v>
      </c>
      <c r="K130" s="182" t="s">
        <v>1</v>
      </c>
      <c r="L130" s="39"/>
      <c r="M130" s="187" t="s">
        <v>1</v>
      </c>
      <c r="N130" s="188" t="s">
        <v>42</v>
      </c>
      <c r="O130" s="77"/>
      <c r="P130" s="189">
        <f>O130*H130</f>
        <v>0</v>
      </c>
      <c r="Q130" s="189">
        <v>0</v>
      </c>
      <c r="R130" s="189">
        <f>Q130*H130</f>
        <v>0</v>
      </c>
      <c r="S130" s="189">
        <v>0</v>
      </c>
      <c r="T130" s="190">
        <f>S130*H130</f>
        <v>0</v>
      </c>
      <c r="U130" s="38"/>
      <c r="V130" s="38"/>
      <c r="W130" s="38"/>
      <c r="X130" s="38"/>
      <c r="Y130" s="38"/>
      <c r="Z130" s="38"/>
      <c r="AA130" s="38"/>
      <c r="AB130" s="38"/>
      <c r="AC130" s="38"/>
      <c r="AD130" s="38"/>
      <c r="AE130" s="38"/>
      <c r="AR130" s="191" t="s">
        <v>269</v>
      </c>
      <c r="AT130" s="191" t="s">
        <v>180</v>
      </c>
      <c r="AU130" s="191" t="s">
        <v>85</v>
      </c>
      <c r="AY130" s="19" t="s">
        <v>177</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269</v>
      </c>
      <c r="BM130" s="191" t="s">
        <v>343</v>
      </c>
    </row>
    <row r="131" s="2" customFormat="1" ht="16.5" customHeight="1">
      <c r="A131" s="38"/>
      <c r="B131" s="179"/>
      <c r="C131" s="180" t="s">
        <v>235</v>
      </c>
      <c r="D131" s="180" t="s">
        <v>180</v>
      </c>
      <c r="E131" s="181" t="s">
        <v>2464</v>
      </c>
      <c r="F131" s="182" t="s">
        <v>2465</v>
      </c>
      <c r="G131" s="183" t="s">
        <v>650</v>
      </c>
      <c r="H131" s="184">
        <v>12</v>
      </c>
      <c r="I131" s="185"/>
      <c r="J131" s="186">
        <f>ROUND(I131*H131,2)</f>
        <v>0</v>
      </c>
      <c r="K131" s="182" t="s">
        <v>1</v>
      </c>
      <c r="L131" s="39"/>
      <c r="M131" s="187" t="s">
        <v>1</v>
      </c>
      <c r="N131" s="188" t="s">
        <v>42</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269</v>
      </c>
      <c r="AT131" s="191" t="s">
        <v>180</v>
      </c>
      <c r="AU131" s="191" t="s">
        <v>85</v>
      </c>
      <c r="AY131" s="19" t="s">
        <v>177</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269</v>
      </c>
      <c r="BM131" s="191" t="s">
        <v>350</v>
      </c>
    </row>
    <row r="132" s="2" customFormat="1" ht="21.75" customHeight="1">
      <c r="A132" s="38"/>
      <c r="B132" s="179"/>
      <c r="C132" s="180" t="s">
        <v>317</v>
      </c>
      <c r="D132" s="180" t="s">
        <v>180</v>
      </c>
      <c r="E132" s="181" t="s">
        <v>2466</v>
      </c>
      <c r="F132" s="182" t="s">
        <v>2467</v>
      </c>
      <c r="G132" s="183" t="s">
        <v>267</v>
      </c>
      <c r="H132" s="184">
        <v>8.0999999999999996</v>
      </c>
      <c r="I132" s="185"/>
      <c r="J132" s="186">
        <f>ROUND(I132*H132,2)</f>
        <v>0</v>
      </c>
      <c r="K132" s="182" t="s">
        <v>1</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269</v>
      </c>
      <c r="AT132" s="191" t="s">
        <v>180</v>
      </c>
      <c r="AU132" s="191" t="s">
        <v>85</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361</v>
      </c>
    </row>
    <row r="133" s="2" customFormat="1" ht="16.5" customHeight="1">
      <c r="A133" s="38"/>
      <c r="B133" s="179"/>
      <c r="C133" s="180" t="s">
        <v>324</v>
      </c>
      <c r="D133" s="180" t="s">
        <v>180</v>
      </c>
      <c r="E133" s="181" t="s">
        <v>2468</v>
      </c>
      <c r="F133" s="182" t="s">
        <v>2469</v>
      </c>
      <c r="G133" s="183" t="s">
        <v>650</v>
      </c>
      <c r="H133" s="184">
        <v>1</v>
      </c>
      <c r="I133" s="185"/>
      <c r="J133" s="186">
        <f>ROUND(I133*H133,2)</f>
        <v>0</v>
      </c>
      <c r="K133" s="182" t="s">
        <v>1</v>
      </c>
      <c r="L133" s="39"/>
      <c r="M133" s="187" t="s">
        <v>1</v>
      </c>
      <c r="N133" s="188" t="s">
        <v>42</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269</v>
      </c>
      <c r="AT133" s="191" t="s">
        <v>180</v>
      </c>
      <c r="AU133" s="191" t="s">
        <v>85</v>
      </c>
      <c r="AY133" s="19" t="s">
        <v>177</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269</v>
      </c>
      <c r="BM133" s="191" t="s">
        <v>371</v>
      </c>
    </row>
    <row r="134" s="12" customFormat="1" ht="25.92" customHeight="1">
      <c r="A134" s="12"/>
      <c r="B134" s="166"/>
      <c r="C134" s="12"/>
      <c r="D134" s="167" t="s">
        <v>76</v>
      </c>
      <c r="E134" s="168" t="s">
        <v>1586</v>
      </c>
      <c r="F134" s="168" t="s">
        <v>2470</v>
      </c>
      <c r="G134" s="12"/>
      <c r="H134" s="12"/>
      <c r="I134" s="169"/>
      <c r="J134" s="170">
        <f>BK134</f>
        <v>0</v>
      </c>
      <c r="K134" s="12"/>
      <c r="L134" s="166"/>
      <c r="M134" s="171"/>
      <c r="N134" s="172"/>
      <c r="O134" s="172"/>
      <c r="P134" s="173">
        <f>SUM(P135:P137)</f>
        <v>0</v>
      </c>
      <c r="Q134" s="172"/>
      <c r="R134" s="173">
        <f>SUM(R135:R137)</f>
        <v>0</v>
      </c>
      <c r="S134" s="172"/>
      <c r="T134" s="174">
        <f>SUM(T135:T137)</f>
        <v>0</v>
      </c>
      <c r="U134" s="12"/>
      <c r="V134" s="12"/>
      <c r="W134" s="12"/>
      <c r="X134" s="12"/>
      <c r="Y134" s="12"/>
      <c r="Z134" s="12"/>
      <c r="AA134" s="12"/>
      <c r="AB134" s="12"/>
      <c r="AC134" s="12"/>
      <c r="AD134" s="12"/>
      <c r="AE134" s="12"/>
      <c r="AR134" s="167" t="s">
        <v>85</v>
      </c>
      <c r="AT134" s="175" t="s">
        <v>76</v>
      </c>
      <c r="AU134" s="175" t="s">
        <v>77</v>
      </c>
      <c r="AY134" s="167" t="s">
        <v>177</v>
      </c>
      <c r="BK134" s="176">
        <f>SUM(BK135:BK137)</f>
        <v>0</v>
      </c>
    </row>
    <row r="135" s="2" customFormat="1" ht="16.5" customHeight="1">
      <c r="A135" s="38"/>
      <c r="B135" s="179"/>
      <c r="C135" s="180" t="s">
        <v>329</v>
      </c>
      <c r="D135" s="180" t="s">
        <v>180</v>
      </c>
      <c r="E135" s="181" t="s">
        <v>2471</v>
      </c>
      <c r="F135" s="182" t="s">
        <v>2472</v>
      </c>
      <c r="G135" s="183" t="s">
        <v>1573</v>
      </c>
      <c r="H135" s="184">
        <v>180</v>
      </c>
      <c r="I135" s="185"/>
      <c r="J135" s="186">
        <f>ROUND(I135*H135,2)</f>
        <v>0</v>
      </c>
      <c r="K135" s="182" t="s">
        <v>1</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269</v>
      </c>
      <c r="AT135" s="191" t="s">
        <v>180</v>
      </c>
      <c r="AU135" s="191" t="s">
        <v>85</v>
      </c>
      <c r="AY135" s="19" t="s">
        <v>177</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269</v>
      </c>
      <c r="BM135" s="191" t="s">
        <v>380</v>
      </c>
    </row>
    <row r="136" s="2" customFormat="1" ht="16.5" customHeight="1">
      <c r="A136" s="38"/>
      <c r="B136" s="179"/>
      <c r="C136" s="180" t="s">
        <v>335</v>
      </c>
      <c r="D136" s="180" t="s">
        <v>180</v>
      </c>
      <c r="E136" s="181" t="s">
        <v>2473</v>
      </c>
      <c r="F136" s="182" t="s">
        <v>2474</v>
      </c>
      <c r="G136" s="183" t="s">
        <v>1573</v>
      </c>
      <c r="H136" s="184">
        <v>180</v>
      </c>
      <c r="I136" s="185"/>
      <c r="J136" s="186">
        <f>ROUND(I136*H136,2)</f>
        <v>0</v>
      </c>
      <c r="K136" s="182" t="s">
        <v>1</v>
      </c>
      <c r="L136" s="39"/>
      <c r="M136" s="187" t="s">
        <v>1</v>
      </c>
      <c r="N136" s="188" t="s">
        <v>42</v>
      </c>
      <c r="O136" s="77"/>
      <c r="P136" s="189">
        <f>O136*H136</f>
        <v>0</v>
      </c>
      <c r="Q136" s="189">
        <v>0</v>
      </c>
      <c r="R136" s="189">
        <f>Q136*H136</f>
        <v>0</v>
      </c>
      <c r="S136" s="189">
        <v>0</v>
      </c>
      <c r="T136" s="190">
        <f>S136*H136</f>
        <v>0</v>
      </c>
      <c r="U136" s="38"/>
      <c r="V136" s="38"/>
      <c r="W136" s="38"/>
      <c r="X136" s="38"/>
      <c r="Y136" s="38"/>
      <c r="Z136" s="38"/>
      <c r="AA136" s="38"/>
      <c r="AB136" s="38"/>
      <c r="AC136" s="38"/>
      <c r="AD136" s="38"/>
      <c r="AE136" s="38"/>
      <c r="AR136" s="191" t="s">
        <v>269</v>
      </c>
      <c r="AT136" s="191" t="s">
        <v>180</v>
      </c>
      <c r="AU136" s="191" t="s">
        <v>85</v>
      </c>
      <c r="AY136" s="19" t="s">
        <v>177</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269</v>
      </c>
      <c r="BM136" s="191" t="s">
        <v>389</v>
      </c>
    </row>
    <row r="137" s="2" customFormat="1" ht="16.5" customHeight="1">
      <c r="A137" s="38"/>
      <c r="B137" s="179"/>
      <c r="C137" s="180" t="s">
        <v>339</v>
      </c>
      <c r="D137" s="180" t="s">
        <v>180</v>
      </c>
      <c r="E137" s="181" t="s">
        <v>2475</v>
      </c>
      <c r="F137" s="182" t="s">
        <v>2476</v>
      </c>
      <c r="G137" s="183" t="s">
        <v>1573</v>
      </c>
      <c r="H137" s="184">
        <v>180</v>
      </c>
      <c r="I137" s="185"/>
      <c r="J137" s="186">
        <f>ROUND(I137*H137,2)</f>
        <v>0</v>
      </c>
      <c r="K137" s="182" t="s">
        <v>1</v>
      </c>
      <c r="L137" s="39"/>
      <c r="M137" s="187" t="s">
        <v>1</v>
      </c>
      <c r="N137" s="188" t="s">
        <v>42</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269</v>
      </c>
      <c r="AT137" s="191" t="s">
        <v>180</v>
      </c>
      <c r="AU137" s="191" t="s">
        <v>85</v>
      </c>
      <c r="AY137" s="19" t="s">
        <v>177</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269</v>
      </c>
      <c r="BM137" s="191" t="s">
        <v>406</v>
      </c>
    </row>
    <row r="138" s="12" customFormat="1" ht="25.92" customHeight="1">
      <c r="A138" s="12"/>
      <c r="B138" s="166"/>
      <c r="C138" s="12"/>
      <c r="D138" s="167" t="s">
        <v>76</v>
      </c>
      <c r="E138" s="168" t="s">
        <v>1596</v>
      </c>
      <c r="F138" s="168" t="s">
        <v>2477</v>
      </c>
      <c r="G138" s="12"/>
      <c r="H138" s="12"/>
      <c r="I138" s="169"/>
      <c r="J138" s="170">
        <f>BK138</f>
        <v>0</v>
      </c>
      <c r="K138" s="12"/>
      <c r="L138" s="166"/>
      <c r="M138" s="171"/>
      <c r="N138" s="172"/>
      <c r="O138" s="172"/>
      <c r="P138" s="173">
        <f>SUM(P139:P147)</f>
        <v>0</v>
      </c>
      <c r="Q138" s="172"/>
      <c r="R138" s="173">
        <f>SUM(R139:R147)</f>
        <v>0</v>
      </c>
      <c r="S138" s="172"/>
      <c r="T138" s="174">
        <f>SUM(T139:T147)</f>
        <v>0</v>
      </c>
      <c r="U138" s="12"/>
      <c r="V138" s="12"/>
      <c r="W138" s="12"/>
      <c r="X138" s="12"/>
      <c r="Y138" s="12"/>
      <c r="Z138" s="12"/>
      <c r="AA138" s="12"/>
      <c r="AB138" s="12"/>
      <c r="AC138" s="12"/>
      <c r="AD138" s="12"/>
      <c r="AE138" s="12"/>
      <c r="AR138" s="167" t="s">
        <v>85</v>
      </c>
      <c r="AT138" s="175" t="s">
        <v>76</v>
      </c>
      <c r="AU138" s="175" t="s">
        <v>77</v>
      </c>
      <c r="AY138" s="167" t="s">
        <v>177</v>
      </c>
      <c r="BK138" s="176">
        <f>SUM(BK139:BK147)</f>
        <v>0</v>
      </c>
    </row>
    <row r="139" s="2" customFormat="1" ht="16.5" customHeight="1">
      <c r="A139" s="38"/>
      <c r="B139" s="179"/>
      <c r="C139" s="180" t="s">
        <v>343</v>
      </c>
      <c r="D139" s="180" t="s">
        <v>180</v>
      </c>
      <c r="E139" s="181" t="s">
        <v>2478</v>
      </c>
      <c r="F139" s="182" t="s">
        <v>2479</v>
      </c>
      <c r="G139" s="183" t="s">
        <v>650</v>
      </c>
      <c r="H139" s="184">
        <v>12</v>
      </c>
      <c r="I139" s="185"/>
      <c r="J139" s="186">
        <f>ROUND(I139*H139,2)</f>
        <v>0</v>
      </c>
      <c r="K139" s="182" t="s">
        <v>1</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269</v>
      </c>
      <c r="AT139" s="191" t="s">
        <v>180</v>
      </c>
      <c r="AU139" s="191" t="s">
        <v>85</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415</v>
      </c>
    </row>
    <row r="140" s="2" customFormat="1" ht="16.5" customHeight="1">
      <c r="A140" s="38"/>
      <c r="B140" s="179"/>
      <c r="C140" s="180" t="s">
        <v>8</v>
      </c>
      <c r="D140" s="180" t="s">
        <v>180</v>
      </c>
      <c r="E140" s="181" t="s">
        <v>2480</v>
      </c>
      <c r="F140" s="182" t="s">
        <v>2481</v>
      </c>
      <c r="G140" s="183" t="s">
        <v>650</v>
      </c>
      <c r="H140" s="184">
        <v>12</v>
      </c>
      <c r="I140" s="185"/>
      <c r="J140" s="186">
        <f>ROUND(I140*H140,2)</f>
        <v>0</v>
      </c>
      <c r="K140" s="182" t="s">
        <v>1</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269</v>
      </c>
      <c r="AT140" s="191" t="s">
        <v>180</v>
      </c>
      <c r="AU140" s="191" t="s">
        <v>85</v>
      </c>
      <c r="AY140" s="19" t="s">
        <v>177</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269</v>
      </c>
      <c r="BM140" s="191" t="s">
        <v>431</v>
      </c>
    </row>
    <row r="141" s="2" customFormat="1" ht="16.5" customHeight="1">
      <c r="A141" s="38"/>
      <c r="B141" s="179"/>
      <c r="C141" s="180" t="s">
        <v>350</v>
      </c>
      <c r="D141" s="180" t="s">
        <v>180</v>
      </c>
      <c r="E141" s="181" t="s">
        <v>2482</v>
      </c>
      <c r="F141" s="182" t="s">
        <v>2483</v>
      </c>
      <c r="G141" s="183" t="s">
        <v>650</v>
      </c>
      <c r="H141" s="184">
        <v>12</v>
      </c>
      <c r="I141" s="185"/>
      <c r="J141" s="186">
        <f>ROUND(I141*H141,2)</f>
        <v>0</v>
      </c>
      <c r="K141" s="182" t="s">
        <v>1</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269</v>
      </c>
      <c r="AT141" s="191" t="s">
        <v>180</v>
      </c>
      <c r="AU141" s="191" t="s">
        <v>85</v>
      </c>
      <c r="AY141" s="19" t="s">
        <v>177</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269</v>
      </c>
      <c r="BM141" s="191" t="s">
        <v>440</v>
      </c>
    </row>
    <row r="142" s="2" customFormat="1" ht="16.5" customHeight="1">
      <c r="A142" s="38"/>
      <c r="B142" s="179"/>
      <c r="C142" s="180" t="s">
        <v>356</v>
      </c>
      <c r="D142" s="180" t="s">
        <v>180</v>
      </c>
      <c r="E142" s="181" t="s">
        <v>2484</v>
      </c>
      <c r="F142" s="182" t="s">
        <v>2485</v>
      </c>
      <c r="G142" s="183" t="s">
        <v>650</v>
      </c>
      <c r="H142" s="184">
        <v>1</v>
      </c>
      <c r="I142" s="185"/>
      <c r="J142" s="186">
        <f>ROUND(I142*H142,2)</f>
        <v>0</v>
      </c>
      <c r="K142" s="182" t="s">
        <v>1</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85</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449</v>
      </c>
    </row>
    <row r="143" s="2" customFormat="1" ht="21.75" customHeight="1">
      <c r="A143" s="38"/>
      <c r="B143" s="179"/>
      <c r="C143" s="180" t="s">
        <v>361</v>
      </c>
      <c r="D143" s="180" t="s">
        <v>180</v>
      </c>
      <c r="E143" s="181" t="s">
        <v>2486</v>
      </c>
      <c r="F143" s="182" t="s">
        <v>2487</v>
      </c>
      <c r="G143" s="183" t="s">
        <v>650</v>
      </c>
      <c r="H143" s="184">
        <v>1</v>
      </c>
      <c r="I143" s="185"/>
      <c r="J143" s="186">
        <f>ROUND(I143*H143,2)</f>
        <v>0</v>
      </c>
      <c r="K143" s="182" t="s">
        <v>1</v>
      </c>
      <c r="L143" s="39"/>
      <c r="M143" s="187" t="s">
        <v>1</v>
      </c>
      <c r="N143" s="188" t="s">
        <v>42</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269</v>
      </c>
      <c r="AT143" s="191" t="s">
        <v>180</v>
      </c>
      <c r="AU143" s="191" t="s">
        <v>85</v>
      </c>
      <c r="AY143" s="19" t="s">
        <v>177</v>
      </c>
      <c r="BE143" s="192">
        <f>IF(N143="základní",J143,0)</f>
        <v>0</v>
      </c>
      <c r="BF143" s="192">
        <f>IF(N143="snížená",J143,0)</f>
        <v>0</v>
      </c>
      <c r="BG143" s="192">
        <f>IF(N143="zákl. přenesená",J143,0)</f>
        <v>0</v>
      </c>
      <c r="BH143" s="192">
        <f>IF(N143="sníž. přenesená",J143,0)</f>
        <v>0</v>
      </c>
      <c r="BI143" s="192">
        <f>IF(N143="nulová",J143,0)</f>
        <v>0</v>
      </c>
      <c r="BJ143" s="19" t="s">
        <v>85</v>
      </c>
      <c r="BK143" s="192">
        <f>ROUND(I143*H143,2)</f>
        <v>0</v>
      </c>
      <c r="BL143" s="19" t="s">
        <v>269</v>
      </c>
      <c r="BM143" s="191" t="s">
        <v>459</v>
      </c>
    </row>
    <row r="144" s="2" customFormat="1" ht="16.5" customHeight="1">
      <c r="A144" s="38"/>
      <c r="B144" s="179"/>
      <c r="C144" s="180" t="s">
        <v>366</v>
      </c>
      <c r="D144" s="180" t="s">
        <v>180</v>
      </c>
      <c r="E144" s="181" t="s">
        <v>2488</v>
      </c>
      <c r="F144" s="182" t="s">
        <v>2489</v>
      </c>
      <c r="G144" s="183" t="s">
        <v>650</v>
      </c>
      <c r="H144" s="184">
        <v>2</v>
      </c>
      <c r="I144" s="185"/>
      <c r="J144" s="186">
        <f>ROUND(I144*H144,2)</f>
        <v>0</v>
      </c>
      <c r="K144" s="182" t="s">
        <v>1</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85</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474</v>
      </c>
    </row>
    <row r="145" s="2" customFormat="1" ht="16.5" customHeight="1">
      <c r="A145" s="38"/>
      <c r="B145" s="179"/>
      <c r="C145" s="180" t="s">
        <v>371</v>
      </c>
      <c r="D145" s="180" t="s">
        <v>180</v>
      </c>
      <c r="E145" s="181" t="s">
        <v>2490</v>
      </c>
      <c r="F145" s="182" t="s">
        <v>2491</v>
      </c>
      <c r="G145" s="183" t="s">
        <v>650</v>
      </c>
      <c r="H145" s="184">
        <v>2</v>
      </c>
      <c r="I145" s="185"/>
      <c r="J145" s="186">
        <f>ROUND(I145*H145,2)</f>
        <v>0</v>
      </c>
      <c r="K145" s="182" t="s">
        <v>1</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269</v>
      </c>
      <c r="AT145" s="191" t="s">
        <v>180</v>
      </c>
      <c r="AU145" s="191" t="s">
        <v>85</v>
      </c>
      <c r="AY145" s="19" t="s">
        <v>177</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269</v>
      </c>
      <c r="BM145" s="191" t="s">
        <v>485</v>
      </c>
    </row>
    <row r="146" s="2" customFormat="1" ht="16.5" customHeight="1">
      <c r="A146" s="38"/>
      <c r="B146" s="179"/>
      <c r="C146" s="180" t="s">
        <v>7</v>
      </c>
      <c r="D146" s="180" t="s">
        <v>180</v>
      </c>
      <c r="E146" s="181" t="s">
        <v>2492</v>
      </c>
      <c r="F146" s="182" t="s">
        <v>2493</v>
      </c>
      <c r="G146" s="183" t="s">
        <v>650</v>
      </c>
      <c r="H146" s="184">
        <v>2</v>
      </c>
      <c r="I146" s="185"/>
      <c r="J146" s="186">
        <f>ROUND(I146*H146,2)</f>
        <v>0</v>
      </c>
      <c r="K146" s="182" t="s">
        <v>1</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269</v>
      </c>
      <c r="AT146" s="191" t="s">
        <v>180</v>
      </c>
      <c r="AU146" s="191" t="s">
        <v>85</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495</v>
      </c>
    </row>
    <row r="147" s="2" customFormat="1" ht="16.5" customHeight="1">
      <c r="A147" s="38"/>
      <c r="B147" s="179"/>
      <c r="C147" s="180" t="s">
        <v>380</v>
      </c>
      <c r="D147" s="180" t="s">
        <v>180</v>
      </c>
      <c r="E147" s="181" t="s">
        <v>2494</v>
      </c>
      <c r="F147" s="182" t="s">
        <v>2495</v>
      </c>
      <c r="G147" s="183" t="s">
        <v>650</v>
      </c>
      <c r="H147" s="184">
        <v>1</v>
      </c>
      <c r="I147" s="185"/>
      <c r="J147" s="186">
        <f>ROUND(I147*H147,2)</f>
        <v>0</v>
      </c>
      <c r="K147" s="182" t="s">
        <v>1</v>
      </c>
      <c r="L147" s="39"/>
      <c r="M147" s="187" t="s">
        <v>1</v>
      </c>
      <c r="N147" s="188" t="s">
        <v>42</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269</v>
      </c>
      <c r="AT147" s="191" t="s">
        <v>180</v>
      </c>
      <c r="AU147" s="191" t="s">
        <v>85</v>
      </c>
      <c r="AY147" s="19" t="s">
        <v>177</v>
      </c>
      <c r="BE147" s="192">
        <f>IF(N147="základní",J147,0)</f>
        <v>0</v>
      </c>
      <c r="BF147" s="192">
        <f>IF(N147="snížená",J147,0)</f>
        <v>0</v>
      </c>
      <c r="BG147" s="192">
        <f>IF(N147="zákl. přenesená",J147,0)</f>
        <v>0</v>
      </c>
      <c r="BH147" s="192">
        <f>IF(N147="sníž. přenesená",J147,0)</f>
        <v>0</v>
      </c>
      <c r="BI147" s="192">
        <f>IF(N147="nulová",J147,0)</f>
        <v>0</v>
      </c>
      <c r="BJ147" s="19" t="s">
        <v>85</v>
      </c>
      <c r="BK147" s="192">
        <f>ROUND(I147*H147,2)</f>
        <v>0</v>
      </c>
      <c r="BL147" s="19" t="s">
        <v>269</v>
      </c>
      <c r="BM147" s="191" t="s">
        <v>504</v>
      </c>
    </row>
    <row r="148" s="12" customFormat="1" ht="25.92" customHeight="1">
      <c r="A148" s="12"/>
      <c r="B148" s="166"/>
      <c r="C148" s="12"/>
      <c r="D148" s="167" t="s">
        <v>76</v>
      </c>
      <c r="E148" s="168" t="s">
        <v>1944</v>
      </c>
      <c r="F148" s="168" t="s">
        <v>2496</v>
      </c>
      <c r="G148" s="12"/>
      <c r="H148" s="12"/>
      <c r="I148" s="169"/>
      <c r="J148" s="170">
        <f>BK148</f>
        <v>0</v>
      </c>
      <c r="K148" s="12"/>
      <c r="L148" s="166"/>
      <c r="M148" s="171"/>
      <c r="N148" s="172"/>
      <c r="O148" s="172"/>
      <c r="P148" s="173">
        <f>SUM(P149:P154)</f>
        <v>0</v>
      </c>
      <c r="Q148" s="172"/>
      <c r="R148" s="173">
        <f>SUM(R149:R154)</f>
        <v>0</v>
      </c>
      <c r="S148" s="172"/>
      <c r="T148" s="174">
        <f>SUM(T149:T154)</f>
        <v>0</v>
      </c>
      <c r="U148" s="12"/>
      <c r="V148" s="12"/>
      <c r="W148" s="12"/>
      <c r="X148" s="12"/>
      <c r="Y148" s="12"/>
      <c r="Z148" s="12"/>
      <c r="AA148" s="12"/>
      <c r="AB148" s="12"/>
      <c r="AC148" s="12"/>
      <c r="AD148" s="12"/>
      <c r="AE148" s="12"/>
      <c r="AR148" s="167" t="s">
        <v>85</v>
      </c>
      <c r="AT148" s="175" t="s">
        <v>76</v>
      </c>
      <c r="AU148" s="175" t="s">
        <v>77</v>
      </c>
      <c r="AY148" s="167" t="s">
        <v>177</v>
      </c>
      <c r="BK148" s="176">
        <f>SUM(BK149:BK154)</f>
        <v>0</v>
      </c>
    </row>
    <row r="149" s="2" customFormat="1" ht="16.5" customHeight="1">
      <c r="A149" s="38"/>
      <c r="B149" s="179"/>
      <c r="C149" s="180" t="s">
        <v>385</v>
      </c>
      <c r="D149" s="180" t="s">
        <v>180</v>
      </c>
      <c r="E149" s="181" t="s">
        <v>2497</v>
      </c>
      <c r="F149" s="182" t="s">
        <v>2498</v>
      </c>
      <c r="G149" s="183" t="s">
        <v>650</v>
      </c>
      <c r="H149" s="184">
        <v>1</v>
      </c>
      <c r="I149" s="185"/>
      <c r="J149" s="186">
        <f>ROUND(I149*H149,2)</f>
        <v>0</v>
      </c>
      <c r="K149" s="182" t="s">
        <v>1</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269</v>
      </c>
      <c r="AT149" s="191" t="s">
        <v>180</v>
      </c>
      <c r="AU149" s="191" t="s">
        <v>85</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514</v>
      </c>
    </row>
    <row r="150" s="2" customFormat="1" ht="16.5" customHeight="1">
      <c r="A150" s="38"/>
      <c r="B150" s="179"/>
      <c r="C150" s="180" t="s">
        <v>389</v>
      </c>
      <c r="D150" s="180" t="s">
        <v>180</v>
      </c>
      <c r="E150" s="181" t="s">
        <v>2499</v>
      </c>
      <c r="F150" s="182" t="s">
        <v>2500</v>
      </c>
      <c r="G150" s="183" t="s">
        <v>650</v>
      </c>
      <c r="H150" s="184">
        <v>1</v>
      </c>
      <c r="I150" s="185"/>
      <c r="J150" s="186">
        <f>ROUND(I150*H150,2)</f>
        <v>0</v>
      </c>
      <c r="K150" s="182" t="s">
        <v>1</v>
      </c>
      <c r="L150" s="39"/>
      <c r="M150" s="187" t="s">
        <v>1</v>
      </c>
      <c r="N150" s="188" t="s">
        <v>42</v>
      </c>
      <c r="O150" s="77"/>
      <c r="P150" s="189">
        <f>O150*H150</f>
        <v>0</v>
      </c>
      <c r="Q150" s="189">
        <v>0</v>
      </c>
      <c r="R150" s="189">
        <f>Q150*H150</f>
        <v>0</v>
      </c>
      <c r="S150" s="189">
        <v>0</v>
      </c>
      <c r="T150" s="190">
        <f>S150*H150</f>
        <v>0</v>
      </c>
      <c r="U150" s="38"/>
      <c r="V150" s="38"/>
      <c r="W150" s="38"/>
      <c r="X150" s="38"/>
      <c r="Y150" s="38"/>
      <c r="Z150" s="38"/>
      <c r="AA150" s="38"/>
      <c r="AB150" s="38"/>
      <c r="AC150" s="38"/>
      <c r="AD150" s="38"/>
      <c r="AE150" s="38"/>
      <c r="AR150" s="191" t="s">
        <v>269</v>
      </c>
      <c r="AT150" s="191" t="s">
        <v>180</v>
      </c>
      <c r="AU150" s="191" t="s">
        <v>85</v>
      </c>
      <c r="AY150" s="19" t="s">
        <v>177</v>
      </c>
      <c r="BE150" s="192">
        <f>IF(N150="základní",J150,0)</f>
        <v>0</v>
      </c>
      <c r="BF150" s="192">
        <f>IF(N150="snížená",J150,0)</f>
        <v>0</v>
      </c>
      <c r="BG150" s="192">
        <f>IF(N150="zákl. přenesená",J150,0)</f>
        <v>0</v>
      </c>
      <c r="BH150" s="192">
        <f>IF(N150="sníž. přenesená",J150,0)</f>
        <v>0</v>
      </c>
      <c r="BI150" s="192">
        <f>IF(N150="nulová",J150,0)</f>
        <v>0</v>
      </c>
      <c r="BJ150" s="19" t="s">
        <v>85</v>
      </c>
      <c r="BK150" s="192">
        <f>ROUND(I150*H150,2)</f>
        <v>0</v>
      </c>
      <c r="BL150" s="19" t="s">
        <v>269</v>
      </c>
      <c r="BM150" s="191" t="s">
        <v>524</v>
      </c>
    </row>
    <row r="151" s="2" customFormat="1" ht="16.5" customHeight="1">
      <c r="A151" s="38"/>
      <c r="B151" s="179"/>
      <c r="C151" s="180" t="s">
        <v>217</v>
      </c>
      <c r="D151" s="180" t="s">
        <v>180</v>
      </c>
      <c r="E151" s="181" t="s">
        <v>2501</v>
      </c>
      <c r="F151" s="182" t="s">
        <v>2502</v>
      </c>
      <c r="G151" s="183" t="s">
        <v>650</v>
      </c>
      <c r="H151" s="184">
        <v>2</v>
      </c>
      <c r="I151" s="185"/>
      <c r="J151" s="186">
        <f>ROUND(I151*H151,2)</f>
        <v>0</v>
      </c>
      <c r="K151" s="182" t="s">
        <v>1</v>
      </c>
      <c r="L151" s="39"/>
      <c r="M151" s="187" t="s">
        <v>1</v>
      </c>
      <c r="N151" s="188" t="s">
        <v>42</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269</v>
      </c>
      <c r="AT151" s="191" t="s">
        <v>180</v>
      </c>
      <c r="AU151" s="191" t="s">
        <v>85</v>
      </c>
      <c r="AY151" s="19" t="s">
        <v>177</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269</v>
      </c>
      <c r="BM151" s="191" t="s">
        <v>542</v>
      </c>
    </row>
    <row r="152" s="2" customFormat="1" ht="16.5" customHeight="1">
      <c r="A152" s="38"/>
      <c r="B152" s="179"/>
      <c r="C152" s="180" t="s">
        <v>406</v>
      </c>
      <c r="D152" s="180" t="s">
        <v>180</v>
      </c>
      <c r="E152" s="181" t="s">
        <v>2503</v>
      </c>
      <c r="F152" s="182" t="s">
        <v>2504</v>
      </c>
      <c r="G152" s="183" t="s">
        <v>369</v>
      </c>
      <c r="H152" s="184">
        <v>300</v>
      </c>
      <c r="I152" s="185"/>
      <c r="J152" s="186">
        <f>ROUND(I152*H152,2)</f>
        <v>0</v>
      </c>
      <c r="K152" s="182" t="s">
        <v>1</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269</v>
      </c>
      <c r="AT152" s="191" t="s">
        <v>180</v>
      </c>
      <c r="AU152" s="191" t="s">
        <v>85</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269</v>
      </c>
      <c r="BM152" s="191" t="s">
        <v>214</v>
      </c>
    </row>
    <row r="153" s="2" customFormat="1" ht="16.5" customHeight="1">
      <c r="A153" s="38"/>
      <c r="B153" s="179"/>
      <c r="C153" s="180" t="s">
        <v>411</v>
      </c>
      <c r="D153" s="180" t="s">
        <v>180</v>
      </c>
      <c r="E153" s="181" t="s">
        <v>2505</v>
      </c>
      <c r="F153" s="182" t="s">
        <v>2506</v>
      </c>
      <c r="G153" s="183" t="s">
        <v>650</v>
      </c>
      <c r="H153" s="184">
        <v>60</v>
      </c>
      <c r="I153" s="185"/>
      <c r="J153" s="186">
        <f>ROUND(I153*H153,2)</f>
        <v>0</v>
      </c>
      <c r="K153" s="182" t="s">
        <v>1</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269</v>
      </c>
      <c r="AT153" s="191" t="s">
        <v>180</v>
      </c>
      <c r="AU153" s="191" t="s">
        <v>85</v>
      </c>
      <c r="AY153" s="19" t="s">
        <v>177</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269</v>
      </c>
      <c r="BM153" s="191" t="s">
        <v>587</v>
      </c>
    </row>
    <row r="154" s="2" customFormat="1" ht="16.5" customHeight="1">
      <c r="A154" s="38"/>
      <c r="B154" s="179"/>
      <c r="C154" s="180" t="s">
        <v>415</v>
      </c>
      <c r="D154" s="180" t="s">
        <v>180</v>
      </c>
      <c r="E154" s="181" t="s">
        <v>2507</v>
      </c>
      <c r="F154" s="182" t="s">
        <v>2508</v>
      </c>
      <c r="G154" s="183" t="s">
        <v>2509</v>
      </c>
      <c r="H154" s="184">
        <v>20</v>
      </c>
      <c r="I154" s="185"/>
      <c r="J154" s="186">
        <f>ROUND(I154*H154,2)</f>
        <v>0</v>
      </c>
      <c r="K154" s="182" t="s">
        <v>1</v>
      </c>
      <c r="L154" s="39"/>
      <c r="M154" s="248" t="s">
        <v>1</v>
      </c>
      <c r="N154" s="249" t="s">
        <v>42</v>
      </c>
      <c r="O154" s="200"/>
      <c r="P154" s="250">
        <f>O154*H154</f>
        <v>0</v>
      </c>
      <c r="Q154" s="250">
        <v>0</v>
      </c>
      <c r="R154" s="250">
        <f>Q154*H154</f>
        <v>0</v>
      </c>
      <c r="S154" s="250">
        <v>0</v>
      </c>
      <c r="T154" s="251">
        <f>S154*H154</f>
        <v>0</v>
      </c>
      <c r="U154" s="38"/>
      <c r="V154" s="38"/>
      <c r="W154" s="38"/>
      <c r="X154" s="38"/>
      <c r="Y154" s="38"/>
      <c r="Z154" s="38"/>
      <c r="AA154" s="38"/>
      <c r="AB154" s="38"/>
      <c r="AC154" s="38"/>
      <c r="AD154" s="38"/>
      <c r="AE154" s="38"/>
      <c r="AR154" s="191" t="s">
        <v>269</v>
      </c>
      <c r="AT154" s="191" t="s">
        <v>180</v>
      </c>
      <c r="AU154" s="191" t="s">
        <v>85</v>
      </c>
      <c r="AY154" s="19" t="s">
        <v>177</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269</v>
      </c>
      <c r="BM154" s="191" t="s">
        <v>610</v>
      </c>
    </row>
    <row r="155" s="2" customFormat="1" ht="6.96" customHeight="1">
      <c r="A155" s="38"/>
      <c r="B155" s="60"/>
      <c r="C155" s="61"/>
      <c r="D155" s="61"/>
      <c r="E155" s="61"/>
      <c r="F155" s="61"/>
      <c r="G155" s="61"/>
      <c r="H155" s="61"/>
      <c r="I155" s="61"/>
      <c r="J155" s="61"/>
      <c r="K155" s="61"/>
      <c r="L155" s="39"/>
      <c r="M155" s="38"/>
      <c r="O155" s="38"/>
      <c r="P155" s="38"/>
      <c r="Q155" s="38"/>
      <c r="R155" s="38"/>
      <c r="S155" s="38"/>
      <c r="T155" s="38"/>
      <c r="U155" s="38"/>
      <c r="V155" s="38"/>
      <c r="W155" s="38"/>
      <c r="X155" s="38"/>
      <c r="Y155" s="38"/>
      <c r="Z155" s="38"/>
      <c r="AA155" s="38"/>
      <c r="AB155" s="38"/>
      <c r="AC155" s="38"/>
      <c r="AD155" s="38"/>
      <c r="AE155" s="38"/>
    </row>
  </sheetData>
  <autoFilter ref="C120:K154"/>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86</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152</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ROUND(J119,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ROUND((SUM(BE119:BE127)),  2)</f>
        <v>0</v>
      </c>
      <c r="G33" s="38"/>
      <c r="H33" s="38"/>
      <c r="I33" s="136">
        <v>0.20999999999999999</v>
      </c>
      <c r="J33" s="135">
        <f>ROUND(((SUM(BE119:BE127))*I33),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ROUND((SUM(BF119:BF127)),  2)</f>
        <v>0</v>
      </c>
      <c r="G34" s="38"/>
      <c r="H34" s="38"/>
      <c r="I34" s="136">
        <v>0.14999999999999999</v>
      </c>
      <c r="J34" s="135">
        <f>ROUND(((SUM(BF119:BF127))*I34),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ROUND((SUM(BG119:BG127)),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ROUND((SUM(BH119:BH127)),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ROUND((SUM(BI119:BI127)),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001 - Vedlejší a ostatní náklady</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J119</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158</v>
      </c>
      <c r="E97" s="150"/>
      <c r="F97" s="150"/>
      <c r="G97" s="150"/>
      <c r="H97" s="150"/>
      <c r="I97" s="150"/>
      <c r="J97" s="151">
        <f>J120</f>
        <v>0</v>
      </c>
      <c r="K97" s="9"/>
      <c r="L97" s="148"/>
      <c r="S97" s="9"/>
      <c r="T97" s="9"/>
      <c r="U97" s="9"/>
      <c r="V97" s="9"/>
      <c r="W97" s="9"/>
      <c r="X97" s="9"/>
      <c r="Y97" s="9"/>
      <c r="Z97" s="9"/>
      <c r="AA97" s="9"/>
      <c r="AB97" s="9"/>
      <c r="AC97" s="9"/>
      <c r="AD97" s="9"/>
      <c r="AE97" s="9"/>
    </row>
    <row r="98" s="10" customFormat="1" ht="19.92" customHeight="1">
      <c r="A98" s="10"/>
      <c r="B98" s="152"/>
      <c r="C98" s="10"/>
      <c r="D98" s="153" t="s">
        <v>159</v>
      </c>
      <c r="E98" s="154"/>
      <c r="F98" s="154"/>
      <c r="G98" s="154"/>
      <c r="H98" s="154"/>
      <c r="I98" s="154"/>
      <c r="J98" s="155">
        <f>J121</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160</v>
      </c>
      <c r="E99" s="154"/>
      <c r="F99" s="154"/>
      <c r="G99" s="154"/>
      <c r="H99" s="154"/>
      <c r="I99" s="154"/>
      <c r="J99" s="155">
        <f>J125</f>
        <v>0</v>
      </c>
      <c r="K99" s="10"/>
      <c r="L99" s="152"/>
      <c r="S99" s="10"/>
      <c r="T99" s="10"/>
      <c r="U99" s="10"/>
      <c r="V99" s="10"/>
      <c r="W99" s="10"/>
      <c r="X99" s="10"/>
      <c r="Y99" s="10"/>
      <c r="Z99" s="10"/>
      <c r="AA99" s="10"/>
      <c r="AB99" s="10"/>
      <c r="AC99" s="10"/>
      <c r="AD99" s="10"/>
      <c r="AE99" s="10"/>
    </row>
    <row r="100" s="2" customFormat="1" ht="21.84" customHeight="1">
      <c r="A100" s="38"/>
      <c r="B100" s="39"/>
      <c r="C100" s="38"/>
      <c r="D100" s="38"/>
      <c r="E100" s="38"/>
      <c r="F100" s="38"/>
      <c r="G100" s="38"/>
      <c r="H100" s="38"/>
      <c r="I100" s="38"/>
      <c r="J100" s="38"/>
      <c r="K100" s="38"/>
      <c r="L100" s="55"/>
      <c r="S100" s="38"/>
      <c r="T100" s="38"/>
      <c r="U100" s="38"/>
      <c r="V100" s="38"/>
      <c r="W100" s="38"/>
      <c r="X100" s="38"/>
      <c r="Y100" s="38"/>
      <c r="Z100" s="38"/>
      <c r="AA100" s="38"/>
      <c r="AB100" s="38"/>
      <c r="AC100" s="38"/>
      <c r="AD100" s="38"/>
      <c r="AE100" s="38"/>
    </row>
    <row r="101" s="2" customFormat="1" ht="6.96" customHeight="1">
      <c r="A101" s="38"/>
      <c r="B101" s="60"/>
      <c r="C101" s="61"/>
      <c r="D101" s="61"/>
      <c r="E101" s="61"/>
      <c r="F101" s="61"/>
      <c r="G101" s="61"/>
      <c r="H101" s="61"/>
      <c r="I101" s="61"/>
      <c r="J101" s="61"/>
      <c r="K101" s="61"/>
      <c r="L101" s="55"/>
      <c r="S101" s="38"/>
      <c r="T101" s="38"/>
      <c r="U101" s="38"/>
      <c r="V101" s="38"/>
      <c r="W101" s="38"/>
      <c r="X101" s="38"/>
      <c r="Y101" s="38"/>
      <c r="Z101" s="38"/>
      <c r="AA101" s="38"/>
      <c r="AB101" s="38"/>
      <c r="AC101" s="38"/>
      <c r="AD101" s="38"/>
      <c r="AE101" s="38"/>
    </row>
    <row r="105" s="2" customFormat="1" ht="6.96" customHeight="1">
      <c r="A105" s="38"/>
      <c r="B105" s="62"/>
      <c r="C105" s="63"/>
      <c r="D105" s="63"/>
      <c r="E105" s="63"/>
      <c r="F105" s="63"/>
      <c r="G105" s="63"/>
      <c r="H105" s="63"/>
      <c r="I105" s="63"/>
      <c r="J105" s="63"/>
      <c r="K105" s="63"/>
      <c r="L105" s="55"/>
      <c r="S105" s="38"/>
      <c r="T105" s="38"/>
      <c r="U105" s="38"/>
      <c r="V105" s="38"/>
      <c r="W105" s="38"/>
      <c r="X105" s="38"/>
      <c r="Y105" s="38"/>
      <c r="Z105" s="38"/>
      <c r="AA105" s="38"/>
      <c r="AB105" s="38"/>
      <c r="AC105" s="38"/>
      <c r="AD105" s="38"/>
      <c r="AE105" s="38"/>
    </row>
    <row r="106" s="2" customFormat="1" ht="24.96" customHeight="1">
      <c r="A106" s="38"/>
      <c r="B106" s="39"/>
      <c r="C106" s="23" t="s">
        <v>161</v>
      </c>
      <c r="D106" s="38"/>
      <c r="E106" s="38"/>
      <c r="F106" s="38"/>
      <c r="G106" s="38"/>
      <c r="H106" s="38"/>
      <c r="I106" s="38"/>
      <c r="J106" s="38"/>
      <c r="K106" s="38"/>
      <c r="L106" s="55"/>
      <c r="S106" s="38"/>
      <c r="T106" s="38"/>
      <c r="U106" s="38"/>
      <c r="V106" s="38"/>
      <c r="W106" s="38"/>
      <c r="X106" s="38"/>
      <c r="Y106" s="38"/>
      <c r="Z106" s="38"/>
      <c r="AA106" s="38"/>
      <c r="AB106" s="38"/>
      <c r="AC106" s="38"/>
      <c r="AD106" s="38"/>
      <c r="AE106" s="38"/>
    </row>
    <row r="107" s="2" customFormat="1" ht="6.96" customHeight="1">
      <c r="A107" s="38"/>
      <c r="B107" s="39"/>
      <c r="C107" s="38"/>
      <c r="D107" s="38"/>
      <c r="E107" s="38"/>
      <c r="F107" s="38"/>
      <c r="G107" s="38"/>
      <c r="H107" s="38"/>
      <c r="I107" s="38"/>
      <c r="J107" s="38"/>
      <c r="K107" s="38"/>
      <c r="L107" s="55"/>
      <c r="S107" s="38"/>
      <c r="T107" s="38"/>
      <c r="U107" s="38"/>
      <c r="V107" s="38"/>
      <c r="W107" s="38"/>
      <c r="X107" s="38"/>
      <c r="Y107" s="38"/>
      <c r="Z107" s="38"/>
      <c r="AA107" s="38"/>
      <c r="AB107" s="38"/>
      <c r="AC107" s="38"/>
      <c r="AD107" s="38"/>
      <c r="AE107" s="38"/>
    </row>
    <row r="108" s="2" customFormat="1" ht="12" customHeight="1">
      <c r="A108" s="38"/>
      <c r="B108" s="39"/>
      <c r="C108" s="32" t="s">
        <v>16</v>
      </c>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16.5" customHeight="1">
      <c r="A109" s="38"/>
      <c r="B109" s="39"/>
      <c r="C109" s="38"/>
      <c r="D109" s="38"/>
      <c r="E109" s="129" t="str">
        <f>E7</f>
        <v>Klubovna volejbalu, stavební úpravy sportoviště-aktualizace 09/2023</v>
      </c>
      <c r="F109" s="32"/>
      <c r="G109" s="32"/>
      <c r="H109" s="32"/>
      <c r="I109" s="38"/>
      <c r="J109" s="38"/>
      <c r="K109" s="38"/>
      <c r="L109" s="55"/>
      <c r="S109" s="38"/>
      <c r="T109" s="38"/>
      <c r="U109" s="38"/>
      <c r="V109" s="38"/>
      <c r="W109" s="38"/>
      <c r="X109" s="38"/>
      <c r="Y109" s="38"/>
      <c r="Z109" s="38"/>
      <c r="AA109" s="38"/>
      <c r="AB109" s="38"/>
      <c r="AC109" s="38"/>
      <c r="AD109" s="38"/>
      <c r="AE109" s="38"/>
    </row>
    <row r="110" s="2" customFormat="1" ht="12" customHeight="1">
      <c r="A110" s="38"/>
      <c r="B110" s="39"/>
      <c r="C110" s="32" t="s">
        <v>151</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6.5" customHeight="1">
      <c r="A111" s="38"/>
      <c r="B111" s="39"/>
      <c r="C111" s="38"/>
      <c r="D111" s="38"/>
      <c r="E111" s="67" t="str">
        <f>E9</f>
        <v>001 - Vedlejší a ostatní náklady</v>
      </c>
      <c r="F111" s="38"/>
      <c r="G111" s="38"/>
      <c r="H111" s="38"/>
      <c r="I111" s="38"/>
      <c r="J111" s="38"/>
      <c r="K111" s="38"/>
      <c r="L111" s="55"/>
      <c r="S111" s="38"/>
      <c r="T111" s="38"/>
      <c r="U111" s="38"/>
      <c r="V111" s="38"/>
      <c r="W111" s="38"/>
      <c r="X111" s="38"/>
      <c r="Y111" s="38"/>
      <c r="Z111" s="38"/>
      <c r="AA111" s="38"/>
      <c r="AB111" s="38"/>
      <c r="AC111" s="38"/>
      <c r="AD111" s="38"/>
      <c r="AE111" s="38"/>
    </row>
    <row r="112" s="2" customFormat="1" ht="6.96" customHeight="1">
      <c r="A112" s="38"/>
      <c r="B112" s="39"/>
      <c r="C112" s="38"/>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2" customHeight="1">
      <c r="A113" s="38"/>
      <c r="B113" s="39"/>
      <c r="C113" s="32" t="s">
        <v>20</v>
      </c>
      <c r="D113" s="38"/>
      <c r="E113" s="38"/>
      <c r="F113" s="27" t="str">
        <f>F12</f>
        <v>Lázně Bělohrad</v>
      </c>
      <c r="G113" s="38"/>
      <c r="H113" s="38"/>
      <c r="I113" s="32" t="s">
        <v>22</v>
      </c>
      <c r="J113" s="69" t="str">
        <f>IF(J12="","",J12)</f>
        <v>18. 9. 2023</v>
      </c>
      <c r="K113" s="38"/>
      <c r="L113" s="55"/>
      <c r="S113" s="38"/>
      <c r="T113" s="38"/>
      <c r="U113" s="38"/>
      <c r="V113" s="38"/>
      <c r="W113" s="38"/>
      <c r="X113" s="38"/>
      <c r="Y113" s="38"/>
      <c r="Z113" s="38"/>
      <c r="AA113" s="38"/>
      <c r="AB113" s="38"/>
      <c r="AC113" s="38"/>
      <c r="AD113" s="38"/>
      <c r="AE113" s="38"/>
    </row>
    <row r="114" s="2" customFormat="1" ht="6.96"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25.65" customHeight="1">
      <c r="A115" s="38"/>
      <c r="B115" s="39"/>
      <c r="C115" s="32" t="s">
        <v>24</v>
      </c>
      <c r="D115" s="38"/>
      <c r="E115" s="38"/>
      <c r="F115" s="27" t="str">
        <f>E15</f>
        <v>TJ Lázně Bělohrad z.s.</v>
      </c>
      <c r="G115" s="38"/>
      <c r="H115" s="38"/>
      <c r="I115" s="32" t="s">
        <v>30</v>
      </c>
      <c r="J115" s="36" t="str">
        <f>E21</f>
        <v>ATELIER TSUNAMI s.r.o. Náchod</v>
      </c>
      <c r="K115" s="38"/>
      <c r="L115" s="55"/>
      <c r="S115" s="38"/>
      <c r="T115" s="38"/>
      <c r="U115" s="38"/>
      <c r="V115" s="38"/>
      <c r="W115" s="38"/>
      <c r="X115" s="38"/>
      <c r="Y115" s="38"/>
      <c r="Z115" s="38"/>
      <c r="AA115" s="38"/>
      <c r="AB115" s="38"/>
      <c r="AC115" s="38"/>
      <c r="AD115" s="38"/>
      <c r="AE115" s="38"/>
    </row>
    <row r="116" s="2" customFormat="1" ht="15.15" customHeight="1">
      <c r="A116" s="38"/>
      <c r="B116" s="39"/>
      <c r="C116" s="32" t="s">
        <v>28</v>
      </c>
      <c r="D116" s="38"/>
      <c r="E116" s="38"/>
      <c r="F116" s="27" t="str">
        <f>IF(E18="","",E18)</f>
        <v>Vyplň údaj</v>
      </c>
      <c r="G116" s="38"/>
      <c r="H116" s="38"/>
      <c r="I116" s="32" t="s">
        <v>33</v>
      </c>
      <c r="J116" s="36" t="str">
        <f>E24</f>
        <v>Ing. Lenka Kasperová</v>
      </c>
      <c r="K116" s="38"/>
      <c r="L116" s="55"/>
      <c r="S116" s="38"/>
      <c r="T116" s="38"/>
      <c r="U116" s="38"/>
      <c r="V116" s="38"/>
      <c r="W116" s="38"/>
      <c r="X116" s="38"/>
      <c r="Y116" s="38"/>
      <c r="Z116" s="38"/>
      <c r="AA116" s="38"/>
      <c r="AB116" s="38"/>
      <c r="AC116" s="38"/>
      <c r="AD116" s="38"/>
      <c r="AE116" s="38"/>
    </row>
    <row r="117" s="2" customFormat="1" ht="10.32"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11" customFormat="1" ht="29.28" customHeight="1">
      <c r="A118" s="156"/>
      <c r="B118" s="157"/>
      <c r="C118" s="158" t="s">
        <v>162</v>
      </c>
      <c r="D118" s="159" t="s">
        <v>62</v>
      </c>
      <c r="E118" s="159" t="s">
        <v>58</v>
      </c>
      <c r="F118" s="159" t="s">
        <v>59</v>
      </c>
      <c r="G118" s="159" t="s">
        <v>163</v>
      </c>
      <c r="H118" s="159" t="s">
        <v>164</v>
      </c>
      <c r="I118" s="159" t="s">
        <v>165</v>
      </c>
      <c r="J118" s="159" t="s">
        <v>155</v>
      </c>
      <c r="K118" s="160" t="s">
        <v>166</v>
      </c>
      <c r="L118" s="161"/>
      <c r="M118" s="86" t="s">
        <v>1</v>
      </c>
      <c r="N118" s="87" t="s">
        <v>41</v>
      </c>
      <c r="O118" s="87" t="s">
        <v>167</v>
      </c>
      <c r="P118" s="87" t="s">
        <v>168</v>
      </c>
      <c r="Q118" s="87" t="s">
        <v>169</v>
      </c>
      <c r="R118" s="87" t="s">
        <v>170</v>
      </c>
      <c r="S118" s="87" t="s">
        <v>171</v>
      </c>
      <c r="T118" s="88" t="s">
        <v>172</v>
      </c>
      <c r="U118" s="156"/>
      <c r="V118" s="156"/>
      <c r="W118" s="156"/>
      <c r="X118" s="156"/>
      <c r="Y118" s="156"/>
      <c r="Z118" s="156"/>
      <c r="AA118" s="156"/>
      <c r="AB118" s="156"/>
      <c r="AC118" s="156"/>
      <c r="AD118" s="156"/>
      <c r="AE118" s="156"/>
    </row>
    <row r="119" s="2" customFormat="1" ht="22.8" customHeight="1">
      <c r="A119" s="38"/>
      <c r="B119" s="39"/>
      <c r="C119" s="93" t="s">
        <v>173</v>
      </c>
      <c r="D119" s="38"/>
      <c r="E119" s="38"/>
      <c r="F119" s="38"/>
      <c r="G119" s="38"/>
      <c r="H119" s="38"/>
      <c r="I119" s="38"/>
      <c r="J119" s="162">
        <f>BK119</f>
        <v>0</v>
      </c>
      <c r="K119" s="38"/>
      <c r="L119" s="39"/>
      <c r="M119" s="89"/>
      <c r="N119" s="73"/>
      <c r="O119" s="90"/>
      <c r="P119" s="163">
        <f>P120</f>
        <v>0</v>
      </c>
      <c r="Q119" s="90"/>
      <c r="R119" s="163">
        <f>R120</f>
        <v>0</v>
      </c>
      <c r="S119" s="90"/>
      <c r="T119" s="164">
        <f>T120</f>
        <v>0</v>
      </c>
      <c r="U119" s="38"/>
      <c r="V119" s="38"/>
      <c r="W119" s="38"/>
      <c r="X119" s="38"/>
      <c r="Y119" s="38"/>
      <c r="Z119" s="38"/>
      <c r="AA119" s="38"/>
      <c r="AB119" s="38"/>
      <c r="AC119" s="38"/>
      <c r="AD119" s="38"/>
      <c r="AE119" s="38"/>
      <c r="AT119" s="19" t="s">
        <v>76</v>
      </c>
      <c r="AU119" s="19" t="s">
        <v>157</v>
      </c>
      <c r="BK119" s="165">
        <f>BK120</f>
        <v>0</v>
      </c>
    </row>
    <row r="120" s="12" customFormat="1" ht="25.92" customHeight="1">
      <c r="A120" s="12"/>
      <c r="B120" s="166"/>
      <c r="C120" s="12"/>
      <c r="D120" s="167" t="s">
        <v>76</v>
      </c>
      <c r="E120" s="168" t="s">
        <v>174</v>
      </c>
      <c r="F120" s="168" t="s">
        <v>175</v>
      </c>
      <c r="G120" s="12"/>
      <c r="H120" s="12"/>
      <c r="I120" s="169"/>
      <c r="J120" s="170">
        <f>BK120</f>
        <v>0</v>
      </c>
      <c r="K120" s="12"/>
      <c r="L120" s="166"/>
      <c r="M120" s="171"/>
      <c r="N120" s="172"/>
      <c r="O120" s="172"/>
      <c r="P120" s="173">
        <f>P121+P125</f>
        <v>0</v>
      </c>
      <c r="Q120" s="172"/>
      <c r="R120" s="173">
        <f>R121+R125</f>
        <v>0</v>
      </c>
      <c r="S120" s="172"/>
      <c r="T120" s="174">
        <f>T121+T125</f>
        <v>0</v>
      </c>
      <c r="U120" s="12"/>
      <c r="V120" s="12"/>
      <c r="W120" s="12"/>
      <c r="X120" s="12"/>
      <c r="Y120" s="12"/>
      <c r="Z120" s="12"/>
      <c r="AA120" s="12"/>
      <c r="AB120" s="12"/>
      <c r="AC120" s="12"/>
      <c r="AD120" s="12"/>
      <c r="AE120" s="12"/>
      <c r="AR120" s="167" t="s">
        <v>176</v>
      </c>
      <c r="AT120" s="175" t="s">
        <v>76</v>
      </c>
      <c r="AU120" s="175" t="s">
        <v>77</v>
      </c>
      <c r="AY120" s="167" t="s">
        <v>177</v>
      </c>
      <c r="BK120" s="176">
        <f>BK121+BK125</f>
        <v>0</v>
      </c>
    </row>
    <row r="121" s="12" customFormat="1" ht="22.8" customHeight="1">
      <c r="A121" s="12"/>
      <c r="B121" s="166"/>
      <c r="C121" s="12"/>
      <c r="D121" s="167" t="s">
        <v>76</v>
      </c>
      <c r="E121" s="177" t="s">
        <v>178</v>
      </c>
      <c r="F121" s="177" t="s">
        <v>179</v>
      </c>
      <c r="G121" s="12"/>
      <c r="H121" s="12"/>
      <c r="I121" s="169"/>
      <c r="J121" s="178">
        <f>BK121</f>
        <v>0</v>
      </c>
      <c r="K121" s="12"/>
      <c r="L121" s="166"/>
      <c r="M121" s="171"/>
      <c r="N121" s="172"/>
      <c r="O121" s="172"/>
      <c r="P121" s="173">
        <f>SUM(P122:P124)</f>
        <v>0</v>
      </c>
      <c r="Q121" s="172"/>
      <c r="R121" s="173">
        <f>SUM(R122:R124)</f>
        <v>0</v>
      </c>
      <c r="S121" s="172"/>
      <c r="T121" s="174">
        <f>SUM(T122:T124)</f>
        <v>0</v>
      </c>
      <c r="U121" s="12"/>
      <c r="V121" s="12"/>
      <c r="W121" s="12"/>
      <c r="X121" s="12"/>
      <c r="Y121" s="12"/>
      <c r="Z121" s="12"/>
      <c r="AA121" s="12"/>
      <c r="AB121" s="12"/>
      <c r="AC121" s="12"/>
      <c r="AD121" s="12"/>
      <c r="AE121" s="12"/>
      <c r="AR121" s="167" t="s">
        <v>176</v>
      </c>
      <c r="AT121" s="175" t="s">
        <v>76</v>
      </c>
      <c r="AU121" s="175" t="s">
        <v>85</v>
      </c>
      <c r="AY121" s="167" t="s">
        <v>177</v>
      </c>
      <c r="BK121" s="176">
        <f>SUM(BK122:BK124)</f>
        <v>0</v>
      </c>
    </row>
    <row r="122" s="2" customFormat="1" ht="16.5" customHeight="1">
      <c r="A122" s="38"/>
      <c r="B122" s="179"/>
      <c r="C122" s="180" t="s">
        <v>85</v>
      </c>
      <c r="D122" s="180" t="s">
        <v>180</v>
      </c>
      <c r="E122" s="181" t="s">
        <v>181</v>
      </c>
      <c r="F122" s="182" t="s">
        <v>182</v>
      </c>
      <c r="G122" s="183" t="s">
        <v>183</v>
      </c>
      <c r="H122" s="184">
        <v>1</v>
      </c>
      <c r="I122" s="185"/>
      <c r="J122" s="186">
        <f>ROUND(I122*H122,2)</f>
        <v>0</v>
      </c>
      <c r="K122" s="182" t="s">
        <v>184</v>
      </c>
      <c r="L122" s="39"/>
      <c r="M122" s="187" t="s">
        <v>1</v>
      </c>
      <c r="N122" s="188" t="s">
        <v>42</v>
      </c>
      <c r="O122" s="77"/>
      <c r="P122" s="189">
        <f>O122*H122</f>
        <v>0</v>
      </c>
      <c r="Q122" s="189">
        <v>0</v>
      </c>
      <c r="R122" s="189">
        <f>Q122*H122</f>
        <v>0</v>
      </c>
      <c r="S122" s="189">
        <v>0</v>
      </c>
      <c r="T122" s="190">
        <f>S122*H122</f>
        <v>0</v>
      </c>
      <c r="U122" s="38"/>
      <c r="V122" s="38"/>
      <c r="W122" s="38"/>
      <c r="X122" s="38"/>
      <c r="Y122" s="38"/>
      <c r="Z122" s="38"/>
      <c r="AA122" s="38"/>
      <c r="AB122" s="38"/>
      <c r="AC122" s="38"/>
      <c r="AD122" s="38"/>
      <c r="AE122" s="38"/>
      <c r="AR122" s="191" t="s">
        <v>185</v>
      </c>
      <c r="AT122" s="191" t="s">
        <v>180</v>
      </c>
      <c r="AU122" s="191" t="s">
        <v>87</v>
      </c>
      <c r="AY122" s="19" t="s">
        <v>177</v>
      </c>
      <c r="BE122" s="192">
        <f>IF(N122="základní",J122,0)</f>
        <v>0</v>
      </c>
      <c r="BF122" s="192">
        <f>IF(N122="snížená",J122,0)</f>
        <v>0</v>
      </c>
      <c r="BG122" s="192">
        <f>IF(N122="zákl. přenesená",J122,0)</f>
        <v>0</v>
      </c>
      <c r="BH122" s="192">
        <f>IF(N122="sníž. přenesená",J122,0)</f>
        <v>0</v>
      </c>
      <c r="BI122" s="192">
        <f>IF(N122="nulová",J122,0)</f>
        <v>0</v>
      </c>
      <c r="BJ122" s="19" t="s">
        <v>85</v>
      </c>
      <c r="BK122" s="192">
        <f>ROUND(I122*H122,2)</f>
        <v>0</v>
      </c>
      <c r="BL122" s="19" t="s">
        <v>185</v>
      </c>
      <c r="BM122" s="191" t="s">
        <v>186</v>
      </c>
    </row>
    <row r="123" s="2" customFormat="1">
      <c r="A123" s="38"/>
      <c r="B123" s="39"/>
      <c r="C123" s="38"/>
      <c r="D123" s="193" t="s">
        <v>187</v>
      </c>
      <c r="E123" s="38"/>
      <c r="F123" s="194" t="s">
        <v>188</v>
      </c>
      <c r="G123" s="38"/>
      <c r="H123" s="38"/>
      <c r="I123" s="195"/>
      <c r="J123" s="38"/>
      <c r="K123" s="38"/>
      <c r="L123" s="39"/>
      <c r="M123" s="196"/>
      <c r="N123" s="197"/>
      <c r="O123" s="77"/>
      <c r="P123" s="77"/>
      <c r="Q123" s="77"/>
      <c r="R123" s="77"/>
      <c r="S123" s="77"/>
      <c r="T123" s="78"/>
      <c r="U123" s="38"/>
      <c r="V123" s="38"/>
      <c r="W123" s="38"/>
      <c r="X123" s="38"/>
      <c r="Y123" s="38"/>
      <c r="Z123" s="38"/>
      <c r="AA123" s="38"/>
      <c r="AB123" s="38"/>
      <c r="AC123" s="38"/>
      <c r="AD123" s="38"/>
      <c r="AE123" s="38"/>
      <c r="AT123" s="19" t="s">
        <v>187</v>
      </c>
      <c r="AU123" s="19" t="s">
        <v>87</v>
      </c>
    </row>
    <row r="124" s="2" customFormat="1" ht="16.5" customHeight="1">
      <c r="A124" s="38"/>
      <c r="B124" s="179"/>
      <c r="C124" s="180" t="s">
        <v>87</v>
      </c>
      <c r="D124" s="180" t="s">
        <v>180</v>
      </c>
      <c r="E124" s="181" t="s">
        <v>189</v>
      </c>
      <c r="F124" s="182" t="s">
        <v>190</v>
      </c>
      <c r="G124" s="183" t="s">
        <v>183</v>
      </c>
      <c r="H124" s="184">
        <v>1</v>
      </c>
      <c r="I124" s="185"/>
      <c r="J124" s="186">
        <f>ROUND(I124*H124,2)</f>
        <v>0</v>
      </c>
      <c r="K124" s="182" t="s">
        <v>184</v>
      </c>
      <c r="L124" s="39"/>
      <c r="M124" s="187" t="s">
        <v>1</v>
      </c>
      <c r="N124" s="188" t="s">
        <v>42</v>
      </c>
      <c r="O124" s="77"/>
      <c r="P124" s="189">
        <f>O124*H124</f>
        <v>0</v>
      </c>
      <c r="Q124" s="189">
        <v>0</v>
      </c>
      <c r="R124" s="189">
        <f>Q124*H124</f>
        <v>0</v>
      </c>
      <c r="S124" s="189">
        <v>0</v>
      </c>
      <c r="T124" s="190">
        <f>S124*H124</f>
        <v>0</v>
      </c>
      <c r="U124" s="38"/>
      <c r="V124" s="38"/>
      <c r="W124" s="38"/>
      <c r="X124" s="38"/>
      <c r="Y124" s="38"/>
      <c r="Z124" s="38"/>
      <c r="AA124" s="38"/>
      <c r="AB124" s="38"/>
      <c r="AC124" s="38"/>
      <c r="AD124" s="38"/>
      <c r="AE124" s="38"/>
      <c r="AR124" s="191" t="s">
        <v>185</v>
      </c>
      <c r="AT124" s="191" t="s">
        <v>180</v>
      </c>
      <c r="AU124" s="191" t="s">
        <v>87</v>
      </c>
      <c r="AY124" s="19" t="s">
        <v>177</v>
      </c>
      <c r="BE124" s="192">
        <f>IF(N124="základní",J124,0)</f>
        <v>0</v>
      </c>
      <c r="BF124" s="192">
        <f>IF(N124="snížená",J124,0)</f>
        <v>0</v>
      </c>
      <c r="BG124" s="192">
        <f>IF(N124="zákl. přenesená",J124,0)</f>
        <v>0</v>
      </c>
      <c r="BH124" s="192">
        <f>IF(N124="sníž. přenesená",J124,0)</f>
        <v>0</v>
      </c>
      <c r="BI124" s="192">
        <f>IF(N124="nulová",J124,0)</f>
        <v>0</v>
      </c>
      <c r="BJ124" s="19" t="s">
        <v>85</v>
      </c>
      <c r="BK124" s="192">
        <f>ROUND(I124*H124,2)</f>
        <v>0</v>
      </c>
      <c r="BL124" s="19" t="s">
        <v>185</v>
      </c>
      <c r="BM124" s="191" t="s">
        <v>191</v>
      </c>
    </row>
    <row r="125" s="12" customFormat="1" ht="22.8" customHeight="1">
      <c r="A125" s="12"/>
      <c r="B125" s="166"/>
      <c r="C125" s="12"/>
      <c r="D125" s="167" t="s">
        <v>76</v>
      </c>
      <c r="E125" s="177" t="s">
        <v>192</v>
      </c>
      <c r="F125" s="177" t="s">
        <v>193</v>
      </c>
      <c r="G125" s="12"/>
      <c r="H125" s="12"/>
      <c r="I125" s="169"/>
      <c r="J125" s="178">
        <f>BK125</f>
        <v>0</v>
      </c>
      <c r="K125" s="12"/>
      <c r="L125" s="166"/>
      <c r="M125" s="171"/>
      <c r="N125" s="172"/>
      <c r="O125" s="172"/>
      <c r="P125" s="173">
        <f>SUM(P126:P127)</f>
        <v>0</v>
      </c>
      <c r="Q125" s="172"/>
      <c r="R125" s="173">
        <f>SUM(R126:R127)</f>
        <v>0</v>
      </c>
      <c r="S125" s="172"/>
      <c r="T125" s="174">
        <f>SUM(T126:T127)</f>
        <v>0</v>
      </c>
      <c r="U125" s="12"/>
      <c r="V125" s="12"/>
      <c r="W125" s="12"/>
      <c r="X125" s="12"/>
      <c r="Y125" s="12"/>
      <c r="Z125" s="12"/>
      <c r="AA125" s="12"/>
      <c r="AB125" s="12"/>
      <c r="AC125" s="12"/>
      <c r="AD125" s="12"/>
      <c r="AE125" s="12"/>
      <c r="AR125" s="167" t="s">
        <v>176</v>
      </c>
      <c r="AT125" s="175" t="s">
        <v>76</v>
      </c>
      <c r="AU125" s="175" t="s">
        <v>85</v>
      </c>
      <c r="AY125" s="167" t="s">
        <v>177</v>
      </c>
      <c r="BK125" s="176">
        <f>SUM(BK126:BK127)</f>
        <v>0</v>
      </c>
    </row>
    <row r="126" s="2" customFormat="1" ht="16.5" customHeight="1">
      <c r="A126" s="38"/>
      <c r="B126" s="179"/>
      <c r="C126" s="180" t="s">
        <v>194</v>
      </c>
      <c r="D126" s="180" t="s">
        <v>180</v>
      </c>
      <c r="E126" s="181" t="s">
        <v>195</v>
      </c>
      <c r="F126" s="182" t="s">
        <v>193</v>
      </c>
      <c r="G126" s="183" t="s">
        <v>183</v>
      </c>
      <c r="H126" s="184">
        <v>1</v>
      </c>
      <c r="I126" s="185"/>
      <c r="J126" s="186">
        <f>ROUND(I126*H126,2)</f>
        <v>0</v>
      </c>
      <c r="K126" s="182" t="s">
        <v>184</v>
      </c>
      <c r="L126" s="39"/>
      <c r="M126" s="187" t="s">
        <v>1</v>
      </c>
      <c r="N126" s="188" t="s">
        <v>42</v>
      </c>
      <c r="O126" s="77"/>
      <c r="P126" s="189">
        <f>O126*H126</f>
        <v>0</v>
      </c>
      <c r="Q126" s="189">
        <v>0</v>
      </c>
      <c r="R126" s="189">
        <f>Q126*H126</f>
        <v>0</v>
      </c>
      <c r="S126" s="189">
        <v>0</v>
      </c>
      <c r="T126" s="190">
        <f>S126*H126</f>
        <v>0</v>
      </c>
      <c r="U126" s="38"/>
      <c r="V126" s="38"/>
      <c r="W126" s="38"/>
      <c r="X126" s="38"/>
      <c r="Y126" s="38"/>
      <c r="Z126" s="38"/>
      <c r="AA126" s="38"/>
      <c r="AB126" s="38"/>
      <c r="AC126" s="38"/>
      <c r="AD126" s="38"/>
      <c r="AE126" s="38"/>
      <c r="AR126" s="191" t="s">
        <v>185</v>
      </c>
      <c r="AT126" s="191" t="s">
        <v>180</v>
      </c>
      <c r="AU126" s="191" t="s">
        <v>87</v>
      </c>
      <c r="AY126" s="19" t="s">
        <v>177</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185</v>
      </c>
      <c r="BM126" s="191" t="s">
        <v>196</v>
      </c>
    </row>
    <row r="127" s="2" customFormat="1">
      <c r="A127" s="38"/>
      <c r="B127" s="39"/>
      <c r="C127" s="38"/>
      <c r="D127" s="193" t="s">
        <v>187</v>
      </c>
      <c r="E127" s="38"/>
      <c r="F127" s="194" t="s">
        <v>197</v>
      </c>
      <c r="G127" s="38"/>
      <c r="H127" s="38"/>
      <c r="I127" s="195"/>
      <c r="J127" s="38"/>
      <c r="K127" s="38"/>
      <c r="L127" s="39"/>
      <c r="M127" s="198"/>
      <c r="N127" s="199"/>
      <c r="O127" s="200"/>
      <c r="P127" s="200"/>
      <c r="Q127" s="200"/>
      <c r="R127" s="200"/>
      <c r="S127" s="200"/>
      <c r="T127" s="201"/>
      <c r="U127" s="38"/>
      <c r="V127" s="38"/>
      <c r="W127" s="38"/>
      <c r="X127" s="38"/>
      <c r="Y127" s="38"/>
      <c r="Z127" s="38"/>
      <c r="AA127" s="38"/>
      <c r="AB127" s="38"/>
      <c r="AC127" s="38"/>
      <c r="AD127" s="38"/>
      <c r="AE127" s="38"/>
      <c r="AT127" s="19" t="s">
        <v>187</v>
      </c>
      <c r="AU127" s="19" t="s">
        <v>87</v>
      </c>
    </row>
    <row r="128" s="2" customFormat="1" ht="6.96" customHeight="1">
      <c r="A128" s="38"/>
      <c r="B128" s="60"/>
      <c r="C128" s="61"/>
      <c r="D128" s="61"/>
      <c r="E128" s="61"/>
      <c r="F128" s="61"/>
      <c r="G128" s="61"/>
      <c r="H128" s="61"/>
      <c r="I128" s="61"/>
      <c r="J128" s="61"/>
      <c r="K128" s="61"/>
      <c r="L128" s="39"/>
      <c r="M128" s="38"/>
      <c r="O128" s="38"/>
      <c r="P128" s="38"/>
      <c r="Q128" s="38"/>
      <c r="R128" s="38"/>
      <c r="S128" s="38"/>
      <c r="T128" s="38"/>
      <c r="U128" s="38"/>
      <c r="V128" s="38"/>
      <c r="W128" s="38"/>
      <c r="X128" s="38"/>
      <c r="Y128" s="38"/>
      <c r="Z128" s="38"/>
      <c r="AA128" s="38"/>
      <c r="AB128" s="38"/>
      <c r="AC128" s="38"/>
      <c r="AD128" s="38"/>
      <c r="AE128" s="38"/>
    </row>
  </sheetData>
  <autoFilter ref="C118:K127"/>
  <mergeCells count="9">
    <mergeCell ref="E7:H7"/>
    <mergeCell ref="E9:H9"/>
    <mergeCell ref="E18:H18"/>
    <mergeCell ref="E27:H27"/>
    <mergeCell ref="E85:H85"/>
    <mergeCell ref="E87:H87"/>
    <mergeCell ref="E109:H109"/>
    <mergeCell ref="E111:H11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146</v>
      </c>
      <c r="AZ2" s="202" t="s">
        <v>208</v>
      </c>
      <c r="BA2" s="202" t="s">
        <v>1</v>
      </c>
      <c r="BB2" s="202" t="s">
        <v>1</v>
      </c>
      <c r="BC2" s="202" t="s">
        <v>2584</v>
      </c>
      <c r="BD2" s="202" t="s">
        <v>87</v>
      </c>
    </row>
    <row r="3" s="1" customFormat="1" ht="6.96" customHeight="1">
      <c r="B3" s="20"/>
      <c r="C3" s="21"/>
      <c r="D3" s="21"/>
      <c r="E3" s="21"/>
      <c r="F3" s="21"/>
      <c r="G3" s="21"/>
      <c r="H3" s="21"/>
      <c r="I3" s="21"/>
      <c r="J3" s="21"/>
      <c r="K3" s="21"/>
      <c r="L3" s="22"/>
      <c r="AT3" s="19" t="s">
        <v>87</v>
      </c>
      <c r="AZ3" s="202" t="s">
        <v>210</v>
      </c>
      <c r="BA3" s="202" t="s">
        <v>1</v>
      </c>
      <c r="BB3" s="202" t="s">
        <v>1</v>
      </c>
      <c r="BC3" s="202" t="s">
        <v>2585</v>
      </c>
      <c r="BD3" s="202" t="s">
        <v>87</v>
      </c>
    </row>
    <row r="4" s="1" customFormat="1" ht="24.96" customHeight="1">
      <c r="B4" s="22"/>
      <c r="D4" s="23" t="s">
        <v>150</v>
      </c>
      <c r="L4" s="22"/>
      <c r="M4" s="128" t="s">
        <v>10</v>
      </c>
      <c r="AT4" s="19" t="s">
        <v>3</v>
      </c>
      <c r="AZ4" s="202" t="s">
        <v>2128</v>
      </c>
      <c r="BA4" s="202" t="s">
        <v>1</v>
      </c>
      <c r="BB4" s="202" t="s">
        <v>1</v>
      </c>
      <c r="BC4" s="202" t="s">
        <v>2586</v>
      </c>
      <c r="BD4" s="202" t="s">
        <v>87</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2587</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ROUND(J121,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ROUND((SUM(BE121:BE158)),  2)</f>
        <v>0</v>
      </c>
      <c r="G33" s="38"/>
      <c r="H33" s="38"/>
      <c r="I33" s="136">
        <v>0.20999999999999999</v>
      </c>
      <c r="J33" s="135">
        <f>ROUND(((SUM(BE121:BE158))*I33),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ROUND((SUM(BF121:BF158)),  2)</f>
        <v>0</v>
      </c>
      <c r="G34" s="38"/>
      <c r="H34" s="38"/>
      <c r="I34" s="136">
        <v>0.14999999999999999</v>
      </c>
      <c r="J34" s="135">
        <f>ROUND(((SUM(BF121:BF158))*I34),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ROUND((SUM(BG121:BG158)),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ROUND((SUM(BH121:BH158)),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ROUND((SUM(BI121:BI158)),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13 - Rozšíření zámkové dlažby podél tenisových kurtů</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J121</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240</v>
      </c>
      <c r="E97" s="150"/>
      <c r="F97" s="150"/>
      <c r="G97" s="150"/>
      <c r="H97" s="150"/>
      <c r="I97" s="150"/>
      <c r="J97" s="151">
        <f>J122</f>
        <v>0</v>
      </c>
      <c r="K97" s="9"/>
      <c r="L97" s="148"/>
      <c r="S97" s="9"/>
      <c r="T97" s="9"/>
      <c r="U97" s="9"/>
      <c r="V97" s="9"/>
      <c r="W97" s="9"/>
      <c r="X97" s="9"/>
      <c r="Y97" s="9"/>
      <c r="Z97" s="9"/>
      <c r="AA97" s="9"/>
      <c r="AB97" s="9"/>
      <c r="AC97" s="9"/>
      <c r="AD97" s="9"/>
      <c r="AE97" s="9"/>
    </row>
    <row r="98" s="10" customFormat="1" ht="19.92" customHeight="1">
      <c r="A98" s="10"/>
      <c r="B98" s="152"/>
      <c r="C98" s="10"/>
      <c r="D98" s="153" t="s">
        <v>241</v>
      </c>
      <c r="E98" s="154"/>
      <c r="F98" s="154"/>
      <c r="G98" s="154"/>
      <c r="H98" s="154"/>
      <c r="I98" s="154"/>
      <c r="J98" s="155">
        <f>J123</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245</v>
      </c>
      <c r="E99" s="154"/>
      <c r="F99" s="154"/>
      <c r="G99" s="154"/>
      <c r="H99" s="154"/>
      <c r="I99" s="154"/>
      <c r="J99" s="155">
        <f>J141</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2132</v>
      </c>
      <c r="E100" s="154"/>
      <c r="F100" s="154"/>
      <c r="G100" s="154"/>
      <c r="H100" s="154"/>
      <c r="I100" s="154"/>
      <c r="J100" s="155">
        <f>J151</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248</v>
      </c>
      <c r="E101" s="154"/>
      <c r="F101" s="154"/>
      <c r="G101" s="154"/>
      <c r="H101" s="154"/>
      <c r="I101" s="154"/>
      <c r="J101" s="155">
        <f>J157</f>
        <v>0</v>
      </c>
      <c r="K101" s="10"/>
      <c r="L101" s="152"/>
      <c r="S101" s="10"/>
      <c r="T101" s="10"/>
      <c r="U101" s="10"/>
      <c r="V101" s="10"/>
      <c r="W101" s="10"/>
      <c r="X101" s="10"/>
      <c r="Y101" s="10"/>
      <c r="Z101" s="10"/>
      <c r="AA101" s="10"/>
      <c r="AB101" s="10"/>
      <c r="AC101" s="10"/>
      <c r="AD101" s="10"/>
      <c r="AE101" s="10"/>
    </row>
    <row r="102" s="2" customFormat="1" ht="21.84" customHeight="1">
      <c r="A102" s="38"/>
      <c r="B102" s="39"/>
      <c r="C102" s="38"/>
      <c r="D102" s="38"/>
      <c r="E102" s="38"/>
      <c r="F102" s="38"/>
      <c r="G102" s="38"/>
      <c r="H102" s="38"/>
      <c r="I102" s="38"/>
      <c r="J102" s="38"/>
      <c r="K102" s="38"/>
      <c r="L102" s="55"/>
      <c r="S102" s="38"/>
      <c r="T102" s="38"/>
      <c r="U102" s="38"/>
      <c r="V102" s="38"/>
      <c r="W102" s="38"/>
      <c r="X102" s="38"/>
      <c r="Y102" s="38"/>
      <c r="Z102" s="38"/>
      <c r="AA102" s="38"/>
      <c r="AB102" s="38"/>
      <c r="AC102" s="38"/>
      <c r="AD102" s="38"/>
      <c r="AE102" s="38"/>
    </row>
    <row r="103" s="2" customFormat="1" ht="6.96" customHeight="1">
      <c r="A103" s="38"/>
      <c r="B103" s="60"/>
      <c r="C103" s="61"/>
      <c r="D103" s="61"/>
      <c r="E103" s="61"/>
      <c r="F103" s="61"/>
      <c r="G103" s="61"/>
      <c r="H103" s="61"/>
      <c r="I103" s="61"/>
      <c r="J103" s="61"/>
      <c r="K103" s="61"/>
      <c r="L103" s="55"/>
      <c r="S103" s="38"/>
      <c r="T103" s="38"/>
      <c r="U103" s="38"/>
      <c r="V103" s="38"/>
      <c r="W103" s="38"/>
      <c r="X103" s="38"/>
      <c r="Y103" s="38"/>
      <c r="Z103" s="38"/>
      <c r="AA103" s="38"/>
      <c r="AB103" s="38"/>
      <c r="AC103" s="38"/>
      <c r="AD103" s="38"/>
      <c r="AE103" s="38"/>
    </row>
    <row r="107" s="2" customFormat="1" ht="6.96" customHeight="1">
      <c r="A107" s="38"/>
      <c r="B107" s="62"/>
      <c r="C107" s="63"/>
      <c r="D107" s="63"/>
      <c r="E107" s="63"/>
      <c r="F107" s="63"/>
      <c r="G107" s="63"/>
      <c r="H107" s="63"/>
      <c r="I107" s="63"/>
      <c r="J107" s="63"/>
      <c r="K107" s="63"/>
      <c r="L107" s="55"/>
      <c r="S107" s="38"/>
      <c r="T107" s="38"/>
      <c r="U107" s="38"/>
      <c r="V107" s="38"/>
      <c r="W107" s="38"/>
      <c r="X107" s="38"/>
      <c r="Y107" s="38"/>
      <c r="Z107" s="38"/>
      <c r="AA107" s="38"/>
      <c r="AB107" s="38"/>
      <c r="AC107" s="38"/>
      <c r="AD107" s="38"/>
      <c r="AE107" s="38"/>
    </row>
    <row r="108" s="2" customFormat="1" ht="24.96" customHeight="1">
      <c r="A108" s="38"/>
      <c r="B108" s="39"/>
      <c r="C108" s="23" t="s">
        <v>161</v>
      </c>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6.96"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2" customHeight="1">
      <c r="A110" s="38"/>
      <c r="B110" s="39"/>
      <c r="C110" s="32" t="s">
        <v>16</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6.5" customHeight="1">
      <c r="A111" s="38"/>
      <c r="B111" s="39"/>
      <c r="C111" s="38"/>
      <c r="D111" s="38"/>
      <c r="E111" s="129" t="str">
        <f>E7</f>
        <v>Klubovna volejbalu, stavební úpravy sportoviště-aktualizace 09/2023</v>
      </c>
      <c r="F111" s="32"/>
      <c r="G111" s="32"/>
      <c r="H111" s="32"/>
      <c r="I111" s="38"/>
      <c r="J111" s="38"/>
      <c r="K111" s="38"/>
      <c r="L111" s="55"/>
      <c r="S111" s="38"/>
      <c r="T111" s="38"/>
      <c r="U111" s="38"/>
      <c r="V111" s="38"/>
      <c r="W111" s="38"/>
      <c r="X111" s="38"/>
      <c r="Y111" s="38"/>
      <c r="Z111" s="38"/>
      <c r="AA111" s="38"/>
      <c r="AB111" s="38"/>
      <c r="AC111" s="38"/>
      <c r="AD111" s="38"/>
      <c r="AE111" s="38"/>
    </row>
    <row r="112" s="2" customFormat="1" ht="12" customHeight="1">
      <c r="A112" s="38"/>
      <c r="B112" s="39"/>
      <c r="C112" s="32" t="s">
        <v>151</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6.5" customHeight="1">
      <c r="A113" s="38"/>
      <c r="B113" s="39"/>
      <c r="C113" s="38"/>
      <c r="D113" s="38"/>
      <c r="E113" s="67" t="str">
        <f>E9</f>
        <v>SO 13 - Rozšíření zámkové dlažby podél tenisových kurtů</v>
      </c>
      <c r="F113" s="38"/>
      <c r="G113" s="38"/>
      <c r="H113" s="38"/>
      <c r="I113" s="38"/>
      <c r="J113" s="38"/>
      <c r="K113" s="38"/>
      <c r="L113" s="55"/>
      <c r="S113" s="38"/>
      <c r="T113" s="38"/>
      <c r="U113" s="38"/>
      <c r="V113" s="38"/>
      <c r="W113" s="38"/>
      <c r="X113" s="38"/>
      <c r="Y113" s="38"/>
      <c r="Z113" s="38"/>
      <c r="AA113" s="38"/>
      <c r="AB113" s="38"/>
      <c r="AC113" s="38"/>
      <c r="AD113" s="38"/>
      <c r="AE113" s="38"/>
    </row>
    <row r="114" s="2" customFormat="1" ht="6.96"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20</v>
      </c>
      <c r="D115" s="38"/>
      <c r="E115" s="38"/>
      <c r="F115" s="27" t="str">
        <f>F12</f>
        <v>Lázně Bělohrad</v>
      </c>
      <c r="G115" s="38"/>
      <c r="H115" s="38"/>
      <c r="I115" s="32" t="s">
        <v>22</v>
      </c>
      <c r="J115" s="69" t="str">
        <f>IF(J12="","",J12)</f>
        <v>18. 9. 2023</v>
      </c>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25.65" customHeight="1">
      <c r="A117" s="38"/>
      <c r="B117" s="39"/>
      <c r="C117" s="32" t="s">
        <v>24</v>
      </c>
      <c r="D117" s="38"/>
      <c r="E117" s="38"/>
      <c r="F117" s="27" t="str">
        <f>E15</f>
        <v>TJ Lázně Bělohrad z.s.</v>
      </c>
      <c r="G117" s="38"/>
      <c r="H117" s="38"/>
      <c r="I117" s="32" t="s">
        <v>30</v>
      </c>
      <c r="J117" s="36" t="str">
        <f>E21</f>
        <v>ATELIER TSUNAMI s.r.o. Náchod</v>
      </c>
      <c r="K117" s="38"/>
      <c r="L117" s="55"/>
      <c r="S117" s="38"/>
      <c r="T117" s="38"/>
      <c r="U117" s="38"/>
      <c r="V117" s="38"/>
      <c r="W117" s="38"/>
      <c r="X117" s="38"/>
      <c r="Y117" s="38"/>
      <c r="Z117" s="38"/>
      <c r="AA117" s="38"/>
      <c r="AB117" s="38"/>
      <c r="AC117" s="38"/>
      <c r="AD117" s="38"/>
      <c r="AE117" s="38"/>
    </row>
    <row r="118" s="2" customFormat="1" ht="15.15" customHeight="1">
      <c r="A118" s="38"/>
      <c r="B118" s="39"/>
      <c r="C118" s="32" t="s">
        <v>28</v>
      </c>
      <c r="D118" s="38"/>
      <c r="E118" s="38"/>
      <c r="F118" s="27" t="str">
        <f>IF(E18="","",E18)</f>
        <v>Vyplň údaj</v>
      </c>
      <c r="G118" s="38"/>
      <c r="H118" s="38"/>
      <c r="I118" s="32" t="s">
        <v>33</v>
      </c>
      <c r="J118" s="36" t="str">
        <f>E24</f>
        <v>Ing. Lenka Kasperová</v>
      </c>
      <c r="K118" s="38"/>
      <c r="L118" s="55"/>
      <c r="S118" s="38"/>
      <c r="T118" s="38"/>
      <c r="U118" s="38"/>
      <c r="V118" s="38"/>
      <c r="W118" s="38"/>
      <c r="X118" s="38"/>
      <c r="Y118" s="38"/>
      <c r="Z118" s="38"/>
      <c r="AA118" s="38"/>
      <c r="AB118" s="38"/>
      <c r="AC118" s="38"/>
      <c r="AD118" s="38"/>
      <c r="AE118" s="38"/>
    </row>
    <row r="119" s="2" customFormat="1" ht="10.32"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11" customFormat="1" ht="29.28" customHeight="1">
      <c r="A120" s="156"/>
      <c r="B120" s="157"/>
      <c r="C120" s="158" t="s">
        <v>162</v>
      </c>
      <c r="D120" s="159" t="s">
        <v>62</v>
      </c>
      <c r="E120" s="159" t="s">
        <v>58</v>
      </c>
      <c r="F120" s="159" t="s">
        <v>59</v>
      </c>
      <c r="G120" s="159" t="s">
        <v>163</v>
      </c>
      <c r="H120" s="159" t="s">
        <v>164</v>
      </c>
      <c r="I120" s="159" t="s">
        <v>165</v>
      </c>
      <c r="J120" s="159" t="s">
        <v>155</v>
      </c>
      <c r="K120" s="160" t="s">
        <v>166</v>
      </c>
      <c r="L120" s="161"/>
      <c r="M120" s="86" t="s">
        <v>1</v>
      </c>
      <c r="N120" s="87" t="s">
        <v>41</v>
      </c>
      <c r="O120" s="87" t="s">
        <v>167</v>
      </c>
      <c r="P120" s="87" t="s">
        <v>168</v>
      </c>
      <c r="Q120" s="87" t="s">
        <v>169</v>
      </c>
      <c r="R120" s="87" t="s">
        <v>170</v>
      </c>
      <c r="S120" s="87" t="s">
        <v>171</v>
      </c>
      <c r="T120" s="88" t="s">
        <v>172</v>
      </c>
      <c r="U120" s="156"/>
      <c r="V120" s="156"/>
      <c r="W120" s="156"/>
      <c r="X120" s="156"/>
      <c r="Y120" s="156"/>
      <c r="Z120" s="156"/>
      <c r="AA120" s="156"/>
      <c r="AB120" s="156"/>
      <c r="AC120" s="156"/>
      <c r="AD120" s="156"/>
      <c r="AE120" s="156"/>
    </row>
    <row r="121" s="2" customFormat="1" ht="22.8" customHeight="1">
      <c r="A121" s="38"/>
      <c r="B121" s="39"/>
      <c r="C121" s="93" t="s">
        <v>173</v>
      </c>
      <c r="D121" s="38"/>
      <c r="E121" s="38"/>
      <c r="F121" s="38"/>
      <c r="G121" s="38"/>
      <c r="H121" s="38"/>
      <c r="I121" s="38"/>
      <c r="J121" s="162">
        <f>BK121</f>
        <v>0</v>
      </c>
      <c r="K121" s="38"/>
      <c r="L121" s="39"/>
      <c r="M121" s="89"/>
      <c r="N121" s="73"/>
      <c r="O121" s="90"/>
      <c r="P121" s="163">
        <f>P122</f>
        <v>0</v>
      </c>
      <c r="Q121" s="90"/>
      <c r="R121" s="163">
        <f>R122</f>
        <v>22.275545999999999</v>
      </c>
      <c r="S121" s="90"/>
      <c r="T121" s="164">
        <f>T122</f>
        <v>16.974</v>
      </c>
      <c r="U121" s="38"/>
      <c r="V121" s="38"/>
      <c r="W121" s="38"/>
      <c r="X121" s="38"/>
      <c r="Y121" s="38"/>
      <c r="Z121" s="38"/>
      <c r="AA121" s="38"/>
      <c r="AB121" s="38"/>
      <c r="AC121" s="38"/>
      <c r="AD121" s="38"/>
      <c r="AE121" s="38"/>
      <c r="AT121" s="19" t="s">
        <v>76</v>
      </c>
      <c r="AU121" s="19" t="s">
        <v>157</v>
      </c>
      <c r="BK121" s="165">
        <f>BK122</f>
        <v>0</v>
      </c>
    </row>
    <row r="122" s="12" customFormat="1" ht="25.92" customHeight="1">
      <c r="A122" s="12"/>
      <c r="B122" s="166"/>
      <c r="C122" s="12"/>
      <c r="D122" s="167" t="s">
        <v>76</v>
      </c>
      <c r="E122" s="168" t="s">
        <v>262</v>
      </c>
      <c r="F122" s="168" t="s">
        <v>263</v>
      </c>
      <c r="G122" s="12"/>
      <c r="H122" s="12"/>
      <c r="I122" s="169"/>
      <c r="J122" s="170">
        <f>BK122</f>
        <v>0</v>
      </c>
      <c r="K122" s="12"/>
      <c r="L122" s="166"/>
      <c r="M122" s="171"/>
      <c r="N122" s="172"/>
      <c r="O122" s="172"/>
      <c r="P122" s="173">
        <f>P123+P141+P151+P157</f>
        <v>0</v>
      </c>
      <c r="Q122" s="172"/>
      <c r="R122" s="173">
        <f>R123+R141+R151+R157</f>
        <v>22.275545999999999</v>
      </c>
      <c r="S122" s="172"/>
      <c r="T122" s="174">
        <f>T123+T141+T151+T157</f>
        <v>16.974</v>
      </c>
      <c r="U122" s="12"/>
      <c r="V122" s="12"/>
      <c r="W122" s="12"/>
      <c r="X122" s="12"/>
      <c r="Y122" s="12"/>
      <c r="Z122" s="12"/>
      <c r="AA122" s="12"/>
      <c r="AB122" s="12"/>
      <c r="AC122" s="12"/>
      <c r="AD122" s="12"/>
      <c r="AE122" s="12"/>
      <c r="AR122" s="167" t="s">
        <v>85</v>
      </c>
      <c r="AT122" s="175" t="s">
        <v>76</v>
      </c>
      <c r="AU122" s="175" t="s">
        <v>77</v>
      </c>
      <c r="AY122" s="167" t="s">
        <v>177</v>
      </c>
      <c r="BK122" s="176">
        <f>BK123+BK141+BK151+BK157</f>
        <v>0</v>
      </c>
    </row>
    <row r="123" s="12" customFormat="1" ht="22.8" customHeight="1">
      <c r="A123" s="12"/>
      <c r="B123" s="166"/>
      <c r="C123" s="12"/>
      <c r="D123" s="167" t="s">
        <v>76</v>
      </c>
      <c r="E123" s="177" t="s">
        <v>85</v>
      </c>
      <c r="F123" s="177" t="s">
        <v>264</v>
      </c>
      <c r="G123" s="12"/>
      <c r="H123" s="12"/>
      <c r="I123" s="169"/>
      <c r="J123" s="178">
        <f>BK123</f>
        <v>0</v>
      </c>
      <c r="K123" s="12"/>
      <c r="L123" s="166"/>
      <c r="M123" s="171"/>
      <c r="N123" s="172"/>
      <c r="O123" s="172"/>
      <c r="P123" s="173">
        <f>SUM(P124:P140)</f>
        <v>0</v>
      </c>
      <c r="Q123" s="172"/>
      <c r="R123" s="173">
        <f>SUM(R124:R140)</f>
        <v>0</v>
      </c>
      <c r="S123" s="172"/>
      <c r="T123" s="174">
        <f>SUM(T124:T140)</f>
        <v>16.974</v>
      </c>
      <c r="U123" s="12"/>
      <c r="V123" s="12"/>
      <c r="W123" s="12"/>
      <c r="X123" s="12"/>
      <c r="Y123" s="12"/>
      <c r="Z123" s="12"/>
      <c r="AA123" s="12"/>
      <c r="AB123" s="12"/>
      <c r="AC123" s="12"/>
      <c r="AD123" s="12"/>
      <c r="AE123" s="12"/>
      <c r="AR123" s="167" t="s">
        <v>85</v>
      </c>
      <c r="AT123" s="175" t="s">
        <v>76</v>
      </c>
      <c r="AU123" s="175" t="s">
        <v>85</v>
      </c>
      <c r="AY123" s="167" t="s">
        <v>177</v>
      </c>
      <c r="BK123" s="176">
        <f>SUM(BK124:BK140)</f>
        <v>0</v>
      </c>
    </row>
    <row r="124" s="2" customFormat="1" ht="24.15" customHeight="1">
      <c r="A124" s="38"/>
      <c r="B124" s="179"/>
      <c r="C124" s="180" t="s">
        <v>85</v>
      </c>
      <c r="D124" s="180" t="s">
        <v>180</v>
      </c>
      <c r="E124" s="181" t="s">
        <v>2588</v>
      </c>
      <c r="F124" s="182" t="s">
        <v>2589</v>
      </c>
      <c r="G124" s="183" t="s">
        <v>220</v>
      </c>
      <c r="H124" s="184">
        <v>94.299999999999997</v>
      </c>
      <c r="I124" s="185"/>
      <c r="J124" s="186">
        <f>ROUND(I124*H124,2)</f>
        <v>0</v>
      </c>
      <c r="K124" s="182" t="s">
        <v>268</v>
      </c>
      <c r="L124" s="39"/>
      <c r="M124" s="187" t="s">
        <v>1</v>
      </c>
      <c r="N124" s="188" t="s">
        <v>42</v>
      </c>
      <c r="O124" s="77"/>
      <c r="P124" s="189">
        <f>O124*H124</f>
        <v>0</v>
      </c>
      <c r="Q124" s="189">
        <v>0</v>
      </c>
      <c r="R124" s="189">
        <f>Q124*H124</f>
        <v>0</v>
      </c>
      <c r="S124" s="189">
        <v>0.17999999999999999</v>
      </c>
      <c r="T124" s="190">
        <f>S124*H124</f>
        <v>16.974</v>
      </c>
      <c r="U124" s="38"/>
      <c r="V124" s="38"/>
      <c r="W124" s="38"/>
      <c r="X124" s="38"/>
      <c r="Y124" s="38"/>
      <c r="Z124" s="38"/>
      <c r="AA124" s="38"/>
      <c r="AB124" s="38"/>
      <c r="AC124" s="38"/>
      <c r="AD124" s="38"/>
      <c r="AE124" s="38"/>
      <c r="AR124" s="191" t="s">
        <v>269</v>
      </c>
      <c r="AT124" s="191" t="s">
        <v>180</v>
      </c>
      <c r="AU124" s="191" t="s">
        <v>87</v>
      </c>
      <c r="AY124" s="19" t="s">
        <v>177</v>
      </c>
      <c r="BE124" s="192">
        <f>IF(N124="základní",J124,0)</f>
        <v>0</v>
      </c>
      <c r="BF124" s="192">
        <f>IF(N124="snížená",J124,0)</f>
        <v>0</v>
      </c>
      <c r="BG124" s="192">
        <f>IF(N124="zákl. přenesená",J124,0)</f>
        <v>0</v>
      </c>
      <c r="BH124" s="192">
        <f>IF(N124="sníž. přenesená",J124,0)</f>
        <v>0</v>
      </c>
      <c r="BI124" s="192">
        <f>IF(N124="nulová",J124,0)</f>
        <v>0</v>
      </c>
      <c r="BJ124" s="19" t="s">
        <v>85</v>
      </c>
      <c r="BK124" s="192">
        <f>ROUND(I124*H124,2)</f>
        <v>0</v>
      </c>
      <c r="BL124" s="19" t="s">
        <v>269</v>
      </c>
      <c r="BM124" s="191" t="s">
        <v>2590</v>
      </c>
    </row>
    <row r="125" s="14" customFormat="1">
      <c r="A125" s="14"/>
      <c r="B125" s="210"/>
      <c r="C125" s="14"/>
      <c r="D125" s="193" t="s">
        <v>271</v>
      </c>
      <c r="E125" s="211" t="s">
        <v>1</v>
      </c>
      <c r="F125" s="212" t="s">
        <v>2128</v>
      </c>
      <c r="G125" s="14"/>
      <c r="H125" s="213">
        <v>94.299999999999997</v>
      </c>
      <c r="I125" s="214"/>
      <c r="J125" s="14"/>
      <c r="K125" s="14"/>
      <c r="L125" s="210"/>
      <c r="M125" s="215"/>
      <c r="N125" s="216"/>
      <c r="O125" s="216"/>
      <c r="P125" s="216"/>
      <c r="Q125" s="216"/>
      <c r="R125" s="216"/>
      <c r="S125" s="216"/>
      <c r="T125" s="217"/>
      <c r="U125" s="14"/>
      <c r="V125" s="14"/>
      <c r="W125" s="14"/>
      <c r="X125" s="14"/>
      <c r="Y125" s="14"/>
      <c r="Z125" s="14"/>
      <c r="AA125" s="14"/>
      <c r="AB125" s="14"/>
      <c r="AC125" s="14"/>
      <c r="AD125" s="14"/>
      <c r="AE125" s="14"/>
      <c r="AT125" s="211" t="s">
        <v>271</v>
      </c>
      <c r="AU125" s="211" t="s">
        <v>87</v>
      </c>
      <c r="AV125" s="14" t="s">
        <v>87</v>
      </c>
      <c r="AW125" s="14" t="s">
        <v>32</v>
      </c>
      <c r="AX125" s="14" t="s">
        <v>85</v>
      </c>
      <c r="AY125" s="211" t="s">
        <v>177</v>
      </c>
    </row>
    <row r="126" s="2" customFormat="1" ht="33" customHeight="1">
      <c r="A126" s="38"/>
      <c r="B126" s="179"/>
      <c r="C126" s="180" t="s">
        <v>87</v>
      </c>
      <c r="D126" s="180" t="s">
        <v>180</v>
      </c>
      <c r="E126" s="181" t="s">
        <v>2542</v>
      </c>
      <c r="F126" s="182" t="s">
        <v>2543</v>
      </c>
      <c r="G126" s="183" t="s">
        <v>267</v>
      </c>
      <c r="H126" s="184">
        <v>16.974</v>
      </c>
      <c r="I126" s="185"/>
      <c r="J126" s="186">
        <f>ROUND(I126*H126,2)</f>
        <v>0</v>
      </c>
      <c r="K126" s="182" t="s">
        <v>268</v>
      </c>
      <c r="L126" s="39"/>
      <c r="M126" s="187" t="s">
        <v>1</v>
      </c>
      <c r="N126" s="188" t="s">
        <v>42</v>
      </c>
      <c r="O126" s="77"/>
      <c r="P126" s="189">
        <f>O126*H126</f>
        <v>0</v>
      </c>
      <c r="Q126" s="189">
        <v>0</v>
      </c>
      <c r="R126" s="189">
        <f>Q126*H126</f>
        <v>0</v>
      </c>
      <c r="S126" s="189">
        <v>0</v>
      </c>
      <c r="T126" s="190">
        <f>S126*H126</f>
        <v>0</v>
      </c>
      <c r="U126" s="38"/>
      <c r="V126" s="38"/>
      <c r="W126" s="38"/>
      <c r="X126" s="38"/>
      <c r="Y126" s="38"/>
      <c r="Z126" s="38"/>
      <c r="AA126" s="38"/>
      <c r="AB126" s="38"/>
      <c r="AC126" s="38"/>
      <c r="AD126" s="38"/>
      <c r="AE126" s="38"/>
      <c r="AR126" s="191" t="s">
        <v>269</v>
      </c>
      <c r="AT126" s="191" t="s">
        <v>180</v>
      </c>
      <c r="AU126" s="191" t="s">
        <v>87</v>
      </c>
      <c r="AY126" s="19" t="s">
        <v>177</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269</v>
      </c>
      <c r="BM126" s="191" t="s">
        <v>2591</v>
      </c>
    </row>
    <row r="127" s="14" customFormat="1">
      <c r="A127" s="14"/>
      <c r="B127" s="210"/>
      <c r="C127" s="14"/>
      <c r="D127" s="193" t="s">
        <v>271</v>
      </c>
      <c r="E127" s="211" t="s">
        <v>1</v>
      </c>
      <c r="F127" s="212" t="s">
        <v>2592</v>
      </c>
      <c r="G127" s="14"/>
      <c r="H127" s="213">
        <v>16.974</v>
      </c>
      <c r="I127" s="214"/>
      <c r="J127" s="14"/>
      <c r="K127" s="14"/>
      <c r="L127" s="210"/>
      <c r="M127" s="215"/>
      <c r="N127" s="216"/>
      <c r="O127" s="216"/>
      <c r="P127" s="216"/>
      <c r="Q127" s="216"/>
      <c r="R127" s="216"/>
      <c r="S127" s="216"/>
      <c r="T127" s="217"/>
      <c r="U127" s="14"/>
      <c r="V127" s="14"/>
      <c r="W127" s="14"/>
      <c r="X127" s="14"/>
      <c r="Y127" s="14"/>
      <c r="Z127" s="14"/>
      <c r="AA127" s="14"/>
      <c r="AB127" s="14"/>
      <c r="AC127" s="14"/>
      <c r="AD127" s="14"/>
      <c r="AE127" s="14"/>
      <c r="AT127" s="211" t="s">
        <v>271</v>
      </c>
      <c r="AU127" s="211" t="s">
        <v>87</v>
      </c>
      <c r="AV127" s="14" t="s">
        <v>87</v>
      </c>
      <c r="AW127" s="14" t="s">
        <v>32</v>
      </c>
      <c r="AX127" s="14" t="s">
        <v>77</v>
      </c>
      <c r="AY127" s="211" t="s">
        <v>177</v>
      </c>
    </row>
    <row r="128" s="15" customFormat="1">
      <c r="A128" s="15"/>
      <c r="B128" s="218"/>
      <c r="C128" s="15"/>
      <c r="D128" s="193" t="s">
        <v>271</v>
      </c>
      <c r="E128" s="219" t="s">
        <v>208</v>
      </c>
      <c r="F128" s="220" t="s">
        <v>276</v>
      </c>
      <c r="G128" s="15"/>
      <c r="H128" s="221">
        <v>16.974</v>
      </c>
      <c r="I128" s="222"/>
      <c r="J128" s="15"/>
      <c r="K128" s="15"/>
      <c r="L128" s="218"/>
      <c r="M128" s="223"/>
      <c r="N128" s="224"/>
      <c r="O128" s="224"/>
      <c r="P128" s="224"/>
      <c r="Q128" s="224"/>
      <c r="R128" s="224"/>
      <c r="S128" s="224"/>
      <c r="T128" s="225"/>
      <c r="U128" s="15"/>
      <c r="V128" s="15"/>
      <c r="W128" s="15"/>
      <c r="X128" s="15"/>
      <c r="Y128" s="15"/>
      <c r="Z128" s="15"/>
      <c r="AA128" s="15"/>
      <c r="AB128" s="15"/>
      <c r="AC128" s="15"/>
      <c r="AD128" s="15"/>
      <c r="AE128" s="15"/>
      <c r="AT128" s="219" t="s">
        <v>271</v>
      </c>
      <c r="AU128" s="219" t="s">
        <v>87</v>
      </c>
      <c r="AV128" s="15" t="s">
        <v>269</v>
      </c>
      <c r="AW128" s="15" t="s">
        <v>32</v>
      </c>
      <c r="AX128" s="15" t="s">
        <v>85</v>
      </c>
      <c r="AY128" s="219" t="s">
        <v>177</v>
      </c>
    </row>
    <row r="129" s="2" customFormat="1" ht="37.8" customHeight="1">
      <c r="A129" s="38"/>
      <c r="B129" s="179"/>
      <c r="C129" s="180" t="s">
        <v>194</v>
      </c>
      <c r="D129" s="180" t="s">
        <v>180</v>
      </c>
      <c r="E129" s="181" t="s">
        <v>289</v>
      </c>
      <c r="F129" s="182" t="s">
        <v>290</v>
      </c>
      <c r="G129" s="183" t="s">
        <v>267</v>
      </c>
      <c r="H129" s="184">
        <v>17.550000000000001</v>
      </c>
      <c r="I129" s="185"/>
      <c r="J129" s="186">
        <f>ROUND(I129*H129,2)</f>
        <v>0</v>
      </c>
      <c r="K129" s="182" t="s">
        <v>268</v>
      </c>
      <c r="L129" s="39"/>
      <c r="M129" s="187" t="s">
        <v>1</v>
      </c>
      <c r="N129" s="188" t="s">
        <v>42</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269</v>
      </c>
      <c r="AT129" s="191" t="s">
        <v>180</v>
      </c>
      <c r="AU129" s="191" t="s">
        <v>87</v>
      </c>
      <c r="AY129" s="19" t="s">
        <v>177</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269</v>
      </c>
      <c r="BM129" s="191" t="s">
        <v>2593</v>
      </c>
    </row>
    <row r="130" s="14" customFormat="1">
      <c r="A130" s="14"/>
      <c r="B130" s="210"/>
      <c r="C130" s="14"/>
      <c r="D130" s="193" t="s">
        <v>271</v>
      </c>
      <c r="E130" s="211" t="s">
        <v>1</v>
      </c>
      <c r="F130" s="212" t="s">
        <v>2547</v>
      </c>
      <c r="G130" s="14"/>
      <c r="H130" s="213">
        <v>17.550000000000001</v>
      </c>
      <c r="I130" s="214"/>
      <c r="J130" s="14"/>
      <c r="K130" s="14"/>
      <c r="L130" s="210"/>
      <c r="M130" s="215"/>
      <c r="N130" s="216"/>
      <c r="O130" s="216"/>
      <c r="P130" s="216"/>
      <c r="Q130" s="216"/>
      <c r="R130" s="216"/>
      <c r="S130" s="216"/>
      <c r="T130" s="217"/>
      <c r="U130" s="14"/>
      <c r="V130" s="14"/>
      <c r="W130" s="14"/>
      <c r="X130" s="14"/>
      <c r="Y130" s="14"/>
      <c r="Z130" s="14"/>
      <c r="AA130" s="14"/>
      <c r="AB130" s="14"/>
      <c r="AC130" s="14"/>
      <c r="AD130" s="14"/>
      <c r="AE130" s="14"/>
      <c r="AT130" s="211" t="s">
        <v>271</v>
      </c>
      <c r="AU130" s="211" t="s">
        <v>87</v>
      </c>
      <c r="AV130" s="14" t="s">
        <v>87</v>
      </c>
      <c r="AW130" s="14" t="s">
        <v>32</v>
      </c>
      <c r="AX130" s="14" t="s">
        <v>77</v>
      </c>
      <c r="AY130" s="211" t="s">
        <v>177</v>
      </c>
    </row>
    <row r="131" s="15" customFormat="1">
      <c r="A131" s="15"/>
      <c r="B131" s="218"/>
      <c r="C131" s="15"/>
      <c r="D131" s="193" t="s">
        <v>271</v>
      </c>
      <c r="E131" s="219" t="s">
        <v>210</v>
      </c>
      <c r="F131" s="220" t="s">
        <v>276</v>
      </c>
      <c r="G131" s="15"/>
      <c r="H131" s="221">
        <v>17.550000000000001</v>
      </c>
      <c r="I131" s="222"/>
      <c r="J131" s="15"/>
      <c r="K131" s="15"/>
      <c r="L131" s="218"/>
      <c r="M131" s="223"/>
      <c r="N131" s="224"/>
      <c r="O131" s="224"/>
      <c r="P131" s="224"/>
      <c r="Q131" s="224"/>
      <c r="R131" s="224"/>
      <c r="S131" s="224"/>
      <c r="T131" s="225"/>
      <c r="U131" s="15"/>
      <c r="V131" s="15"/>
      <c r="W131" s="15"/>
      <c r="X131" s="15"/>
      <c r="Y131" s="15"/>
      <c r="Z131" s="15"/>
      <c r="AA131" s="15"/>
      <c r="AB131" s="15"/>
      <c r="AC131" s="15"/>
      <c r="AD131" s="15"/>
      <c r="AE131" s="15"/>
      <c r="AT131" s="219" t="s">
        <v>271</v>
      </c>
      <c r="AU131" s="219" t="s">
        <v>87</v>
      </c>
      <c r="AV131" s="15" t="s">
        <v>269</v>
      </c>
      <c r="AW131" s="15" t="s">
        <v>32</v>
      </c>
      <c r="AX131" s="15" t="s">
        <v>85</v>
      </c>
      <c r="AY131" s="219" t="s">
        <v>177</v>
      </c>
    </row>
    <row r="132" s="2" customFormat="1" ht="37.8" customHeight="1">
      <c r="A132" s="38"/>
      <c r="B132" s="179"/>
      <c r="C132" s="180" t="s">
        <v>269</v>
      </c>
      <c r="D132" s="180" t="s">
        <v>180</v>
      </c>
      <c r="E132" s="181" t="s">
        <v>293</v>
      </c>
      <c r="F132" s="182" t="s">
        <v>294</v>
      </c>
      <c r="G132" s="183" t="s">
        <v>267</v>
      </c>
      <c r="H132" s="184">
        <v>175.5</v>
      </c>
      <c r="I132" s="185"/>
      <c r="J132" s="186">
        <f>ROUND(I132*H132,2)</f>
        <v>0</v>
      </c>
      <c r="K132" s="182" t="s">
        <v>268</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269</v>
      </c>
      <c r="AT132" s="191" t="s">
        <v>180</v>
      </c>
      <c r="AU132" s="191" t="s">
        <v>87</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2594</v>
      </c>
    </row>
    <row r="133" s="13" customFormat="1">
      <c r="A133" s="13"/>
      <c r="B133" s="203"/>
      <c r="C133" s="13"/>
      <c r="D133" s="193" t="s">
        <v>271</v>
      </c>
      <c r="E133" s="204" t="s">
        <v>1</v>
      </c>
      <c r="F133" s="205" t="s">
        <v>296</v>
      </c>
      <c r="G133" s="13"/>
      <c r="H133" s="204" t="s">
        <v>1</v>
      </c>
      <c r="I133" s="206"/>
      <c r="J133" s="13"/>
      <c r="K133" s="13"/>
      <c r="L133" s="203"/>
      <c r="M133" s="207"/>
      <c r="N133" s="208"/>
      <c r="O133" s="208"/>
      <c r="P133" s="208"/>
      <c r="Q133" s="208"/>
      <c r="R133" s="208"/>
      <c r="S133" s="208"/>
      <c r="T133" s="209"/>
      <c r="U133" s="13"/>
      <c r="V133" s="13"/>
      <c r="W133" s="13"/>
      <c r="X133" s="13"/>
      <c r="Y133" s="13"/>
      <c r="Z133" s="13"/>
      <c r="AA133" s="13"/>
      <c r="AB133" s="13"/>
      <c r="AC133" s="13"/>
      <c r="AD133" s="13"/>
      <c r="AE133" s="13"/>
      <c r="AT133" s="204" t="s">
        <v>271</v>
      </c>
      <c r="AU133" s="204" t="s">
        <v>87</v>
      </c>
      <c r="AV133" s="13" t="s">
        <v>85</v>
      </c>
      <c r="AW133" s="13" t="s">
        <v>32</v>
      </c>
      <c r="AX133" s="13" t="s">
        <v>77</v>
      </c>
      <c r="AY133" s="204" t="s">
        <v>177</v>
      </c>
    </row>
    <row r="134" s="14" customFormat="1">
      <c r="A134" s="14"/>
      <c r="B134" s="210"/>
      <c r="C134" s="14"/>
      <c r="D134" s="193" t="s">
        <v>271</v>
      </c>
      <c r="E134" s="211" t="s">
        <v>1</v>
      </c>
      <c r="F134" s="212" t="s">
        <v>297</v>
      </c>
      <c r="G134" s="14"/>
      <c r="H134" s="213">
        <v>175.5</v>
      </c>
      <c r="I134" s="214"/>
      <c r="J134" s="14"/>
      <c r="K134" s="14"/>
      <c r="L134" s="210"/>
      <c r="M134" s="215"/>
      <c r="N134" s="216"/>
      <c r="O134" s="216"/>
      <c r="P134" s="216"/>
      <c r="Q134" s="216"/>
      <c r="R134" s="216"/>
      <c r="S134" s="216"/>
      <c r="T134" s="217"/>
      <c r="U134" s="14"/>
      <c r="V134" s="14"/>
      <c r="W134" s="14"/>
      <c r="X134" s="14"/>
      <c r="Y134" s="14"/>
      <c r="Z134" s="14"/>
      <c r="AA134" s="14"/>
      <c r="AB134" s="14"/>
      <c r="AC134" s="14"/>
      <c r="AD134" s="14"/>
      <c r="AE134" s="14"/>
      <c r="AT134" s="211" t="s">
        <v>271</v>
      </c>
      <c r="AU134" s="211" t="s">
        <v>87</v>
      </c>
      <c r="AV134" s="14" t="s">
        <v>87</v>
      </c>
      <c r="AW134" s="14" t="s">
        <v>32</v>
      </c>
      <c r="AX134" s="14" t="s">
        <v>85</v>
      </c>
      <c r="AY134" s="211" t="s">
        <v>177</v>
      </c>
    </row>
    <row r="135" s="2" customFormat="1" ht="24.15" customHeight="1">
      <c r="A135" s="38"/>
      <c r="B135" s="179"/>
      <c r="C135" s="180" t="s">
        <v>176</v>
      </c>
      <c r="D135" s="180" t="s">
        <v>180</v>
      </c>
      <c r="E135" s="181" t="s">
        <v>298</v>
      </c>
      <c r="F135" s="182" t="s">
        <v>299</v>
      </c>
      <c r="G135" s="183" t="s">
        <v>300</v>
      </c>
      <c r="H135" s="184">
        <v>31.59</v>
      </c>
      <c r="I135" s="185"/>
      <c r="J135" s="186">
        <f>ROUND(I135*H135,2)</f>
        <v>0</v>
      </c>
      <c r="K135" s="182" t="s">
        <v>268</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269</v>
      </c>
      <c r="AT135" s="191" t="s">
        <v>180</v>
      </c>
      <c r="AU135" s="191" t="s">
        <v>87</v>
      </c>
      <c r="AY135" s="19" t="s">
        <v>177</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269</v>
      </c>
      <c r="BM135" s="191" t="s">
        <v>2595</v>
      </c>
    </row>
    <row r="136" s="14" customFormat="1">
      <c r="A136" s="14"/>
      <c r="B136" s="210"/>
      <c r="C136" s="14"/>
      <c r="D136" s="193" t="s">
        <v>271</v>
      </c>
      <c r="E136" s="211" t="s">
        <v>1</v>
      </c>
      <c r="F136" s="212" t="s">
        <v>302</v>
      </c>
      <c r="G136" s="14"/>
      <c r="H136" s="213">
        <v>31.59</v>
      </c>
      <c r="I136" s="214"/>
      <c r="J136" s="14"/>
      <c r="K136" s="14"/>
      <c r="L136" s="210"/>
      <c r="M136" s="215"/>
      <c r="N136" s="216"/>
      <c r="O136" s="216"/>
      <c r="P136" s="216"/>
      <c r="Q136" s="216"/>
      <c r="R136" s="216"/>
      <c r="S136" s="216"/>
      <c r="T136" s="217"/>
      <c r="U136" s="14"/>
      <c r="V136" s="14"/>
      <c r="W136" s="14"/>
      <c r="X136" s="14"/>
      <c r="Y136" s="14"/>
      <c r="Z136" s="14"/>
      <c r="AA136" s="14"/>
      <c r="AB136" s="14"/>
      <c r="AC136" s="14"/>
      <c r="AD136" s="14"/>
      <c r="AE136" s="14"/>
      <c r="AT136" s="211" t="s">
        <v>271</v>
      </c>
      <c r="AU136" s="211" t="s">
        <v>87</v>
      </c>
      <c r="AV136" s="14" t="s">
        <v>87</v>
      </c>
      <c r="AW136" s="14" t="s">
        <v>32</v>
      </c>
      <c r="AX136" s="14" t="s">
        <v>85</v>
      </c>
      <c r="AY136" s="211" t="s">
        <v>177</v>
      </c>
    </row>
    <row r="137" s="2" customFormat="1" ht="16.5" customHeight="1">
      <c r="A137" s="38"/>
      <c r="B137" s="179"/>
      <c r="C137" s="180" t="s">
        <v>303</v>
      </c>
      <c r="D137" s="180" t="s">
        <v>180</v>
      </c>
      <c r="E137" s="181" t="s">
        <v>304</v>
      </c>
      <c r="F137" s="182" t="s">
        <v>305</v>
      </c>
      <c r="G137" s="183" t="s">
        <v>267</v>
      </c>
      <c r="H137" s="184">
        <v>17.550000000000001</v>
      </c>
      <c r="I137" s="185"/>
      <c r="J137" s="186">
        <f>ROUND(I137*H137,2)</f>
        <v>0</v>
      </c>
      <c r="K137" s="182" t="s">
        <v>268</v>
      </c>
      <c r="L137" s="39"/>
      <c r="M137" s="187" t="s">
        <v>1</v>
      </c>
      <c r="N137" s="188" t="s">
        <v>42</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269</v>
      </c>
      <c r="AT137" s="191" t="s">
        <v>180</v>
      </c>
      <c r="AU137" s="191" t="s">
        <v>87</v>
      </c>
      <c r="AY137" s="19" t="s">
        <v>177</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269</v>
      </c>
      <c r="BM137" s="191" t="s">
        <v>2596</v>
      </c>
    </row>
    <row r="138" s="14" customFormat="1">
      <c r="A138" s="14"/>
      <c r="B138" s="210"/>
      <c r="C138" s="14"/>
      <c r="D138" s="193" t="s">
        <v>271</v>
      </c>
      <c r="E138" s="211" t="s">
        <v>1</v>
      </c>
      <c r="F138" s="212" t="s">
        <v>210</v>
      </c>
      <c r="G138" s="14"/>
      <c r="H138" s="213">
        <v>17.550000000000001</v>
      </c>
      <c r="I138" s="214"/>
      <c r="J138" s="14"/>
      <c r="K138" s="14"/>
      <c r="L138" s="210"/>
      <c r="M138" s="215"/>
      <c r="N138" s="216"/>
      <c r="O138" s="216"/>
      <c r="P138" s="216"/>
      <c r="Q138" s="216"/>
      <c r="R138" s="216"/>
      <c r="S138" s="216"/>
      <c r="T138" s="217"/>
      <c r="U138" s="14"/>
      <c r="V138" s="14"/>
      <c r="W138" s="14"/>
      <c r="X138" s="14"/>
      <c r="Y138" s="14"/>
      <c r="Z138" s="14"/>
      <c r="AA138" s="14"/>
      <c r="AB138" s="14"/>
      <c r="AC138" s="14"/>
      <c r="AD138" s="14"/>
      <c r="AE138" s="14"/>
      <c r="AT138" s="211" t="s">
        <v>271</v>
      </c>
      <c r="AU138" s="211" t="s">
        <v>87</v>
      </c>
      <c r="AV138" s="14" t="s">
        <v>87</v>
      </c>
      <c r="AW138" s="14" t="s">
        <v>32</v>
      </c>
      <c r="AX138" s="14" t="s">
        <v>85</v>
      </c>
      <c r="AY138" s="211" t="s">
        <v>177</v>
      </c>
    </row>
    <row r="139" s="2" customFormat="1" ht="24.15" customHeight="1">
      <c r="A139" s="38"/>
      <c r="B139" s="179"/>
      <c r="C139" s="180" t="s">
        <v>307</v>
      </c>
      <c r="D139" s="180" t="s">
        <v>180</v>
      </c>
      <c r="E139" s="181" t="s">
        <v>318</v>
      </c>
      <c r="F139" s="182" t="s">
        <v>319</v>
      </c>
      <c r="G139" s="183" t="s">
        <v>220</v>
      </c>
      <c r="H139" s="184">
        <v>94.299999999999997</v>
      </c>
      <c r="I139" s="185"/>
      <c r="J139" s="186">
        <f>ROUND(I139*H139,2)</f>
        <v>0</v>
      </c>
      <c r="K139" s="182" t="s">
        <v>268</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269</v>
      </c>
      <c r="AT139" s="191" t="s">
        <v>180</v>
      </c>
      <c r="AU139" s="191" t="s">
        <v>87</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2597</v>
      </c>
    </row>
    <row r="140" s="14" customFormat="1">
      <c r="A140" s="14"/>
      <c r="B140" s="210"/>
      <c r="C140" s="14"/>
      <c r="D140" s="193" t="s">
        <v>271</v>
      </c>
      <c r="E140" s="211" t="s">
        <v>1</v>
      </c>
      <c r="F140" s="212" t="s">
        <v>2128</v>
      </c>
      <c r="G140" s="14"/>
      <c r="H140" s="213">
        <v>94.299999999999997</v>
      </c>
      <c r="I140" s="214"/>
      <c r="J140" s="14"/>
      <c r="K140" s="14"/>
      <c r="L140" s="210"/>
      <c r="M140" s="215"/>
      <c r="N140" s="216"/>
      <c r="O140" s="216"/>
      <c r="P140" s="216"/>
      <c r="Q140" s="216"/>
      <c r="R140" s="216"/>
      <c r="S140" s="216"/>
      <c r="T140" s="217"/>
      <c r="U140" s="14"/>
      <c r="V140" s="14"/>
      <c r="W140" s="14"/>
      <c r="X140" s="14"/>
      <c r="Y140" s="14"/>
      <c r="Z140" s="14"/>
      <c r="AA140" s="14"/>
      <c r="AB140" s="14"/>
      <c r="AC140" s="14"/>
      <c r="AD140" s="14"/>
      <c r="AE140" s="14"/>
      <c r="AT140" s="211" t="s">
        <v>271</v>
      </c>
      <c r="AU140" s="211" t="s">
        <v>87</v>
      </c>
      <c r="AV140" s="14" t="s">
        <v>87</v>
      </c>
      <c r="AW140" s="14" t="s">
        <v>32</v>
      </c>
      <c r="AX140" s="14" t="s">
        <v>85</v>
      </c>
      <c r="AY140" s="211" t="s">
        <v>177</v>
      </c>
    </row>
    <row r="141" s="12" customFormat="1" ht="22.8" customHeight="1">
      <c r="A141" s="12"/>
      <c r="B141" s="166"/>
      <c r="C141" s="12"/>
      <c r="D141" s="167" t="s">
        <v>76</v>
      </c>
      <c r="E141" s="177" t="s">
        <v>176</v>
      </c>
      <c r="F141" s="177" t="s">
        <v>490</v>
      </c>
      <c r="G141" s="12"/>
      <c r="H141" s="12"/>
      <c r="I141" s="169"/>
      <c r="J141" s="178">
        <f>BK141</f>
        <v>0</v>
      </c>
      <c r="K141" s="12"/>
      <c r="L141" s="166"/>
      <c r="M141" s="171"/>
      <c r="N141" s="172"/>
      <c r="O141" s="172"/>
      <c r="P141" s="173">
        <f>SUM(P142:P150)</f>
        <v>0</v>
      </c>
      <c r="Q141" s="172"/>
      <c r="R141" s="173">
        <f>SUM(R142:R150)</f>
        <v>22.275545999999999</v>
      </c>
      <c r="S141" s="172"/>
      <c r="T141" s="174">
        <f>SUM(T142:T150)</f>
        <v>0</v>
      </c>
      <c r="U141" s="12"/>
      <c r="V141" s="12"/>
      <c r="W141" s="12"/>
      <c r="X141" s="12"/>
      <c r="Y141" s="12"/>
      <c r="Z141" s="12"/>
      <c r="AA141" s="12"/>
      <c r="AB141" s="12"/>
      <c r="AC141" s="12"/>
      <c r="AD141" s="12"/>
      <c r="AE141" s="12"/>
      <c r="AR141" s="167" t="s">
        <v>85</v>
      </c>
      <c r="AT141" s="175" t="s">
        <v>76</v>
      </c>
      <c r="AU141" s="175" t="s">
        <v>85</v>
      </c>
      <c r="AY141" s="167" t="s">
        <v>177</v>
      </c>
      <c r="BK141" s="176">
        <f>SUM(BK142:BK150)</f>
        <v>0</v>
      </c>
    </row>
    <row r="142" s="2" customFormat="1" ht="24.15" customHeight="1">
      <c r="A142" s="38"/>
      <c r="B142" s="179"/>
      <c r="C142" s="180" t="s">
        <v>235</v>
      </c>
      <c r="D142" s="180" t="s">
        <v>180</v>
      </c>
      <c r="E142" s="181" t="s">
        <v>492</v>
      </c>
      <c r="F142" s="182" t="s">
        <v>493</v>
      </c>
      <c r="G142" s="183" t="s">
        <v>220</v>
      </c>
      <c r="H142" s="184">
        <v>94.299999999999997</v>
      </c>
      <c r="I142" s="185"/>
      <c r="J142" s="186">
        <f>ROUND(I142*H142,2)</f>
        <v>0</v>
      </c>
      <c r="K142" s="182" t="s">
        <v>268</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87</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2598</v>
      </c>
    </row>
    <row r="143" s="14" customFormat="1">
      <c r="A143" s="14"/>
      <c r="B143" s="210"/>
      <c r="C143" s="14"/>
      <c r="D143" s="193" t="s">
        <v>271</v>
      </c>
      <c r="E143" s="211" t="s">
        <v>1</v>
      </c>
      <c r="F143" s="212" t="s">
        <v>2128</v>
      </c>
      <c r="G143" s="14"/>
      <c r="H143" s="213">
        <v>94.299999999999997</v>
      </c>
      <c r="I143" s="214"/>
      <c r="J143" s="14"/>
      <c r="K143" s="14"/>
      <c r="L143" s="210"/>
      <c r="M143" s="215"/>
      <c r="N143" s="216"/>
      <c r="O143" s="216"/>
      <c r="P143" s="216"/>
      <c r="Q143" s="216"/>
      <c r="R143" s="216"/>
      <c r="S143" s="216"/>
      <c r="T143" s="217"/>
      <c r="U143" s="14"/>
      <c r="V143" s="14"/>
      <c r="W143" s="14"/>
      <c r="X143" s="14"/>
      <c r="Y143" s="14"/>
      <c r="Z143" s="14"/>
      <c r="AA143" s="14"/>
      <c r="AB143" s="14"/>
      <c r="AC143" s="14"/>
      <c r="AD143" s="14"/>
      <c r="AE143" s="14"/>
      <c r="AT143" s="211" t="s">
        <v>271</v>
      </c>
      <c r="AU143" s="211" t="s">
        <v>87</v>
      </c>
      <c r="AV143" s="14" t="s">
        <v>87</v>
      </c>
      <c r="AW143" s="14" t="s">
        <v>32</v>
      </c>
      <c r="AX143" s="14" t="s">
        <v>85</v>
      </c>
      <c r="AY143" s="211" t="s">
        <v>177</v>
      </c>
    </row>
    <row r="144" s="2" customFormat="1" ht="21.75" customHeight="1">
      <c r="A144" s="38"/>
      <c r="B144" s="179"/>
      <c r="C144" s="180" t="s">
        <v>317</v>
      </c>
      <c r="D144" s="180" t="s">
        <v>180</v>
      </c>
      <c r="E144" s="181" t="s">
        <v>496</v>
      </c>
      <c r="F144" s="182" t="s">
        <v>497</v>
      </c>
      <c r="G144" s="183" t="s">
        <v>220</v>
      </c>
      <c r="H144" s="184">
        <v>94.299999999999997</v>
      </c>
      <c r="I144" s="185"/>
      <c r="J144" s="186">
        <f>ROUND(I144*H144,2)</f>
        <v>0</v>
      </c>
      <c r="K144" s="182" t="s">
        <v>268</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87</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2599</v>
      </c>
    </row>
    <row r="145" s="14" customFormat="1">
      <c r="A145" s="14"/>
      <c r="B145" s="210"/>
      <c r="C145" s="14"/>
      <c r="D145" s="193" t="s">
        <v>271</v>
      </c>
      <c r="E145" s="211" t="s">
        <v>1</v>
      </c>
      <c r="F145" s="212" t="s">
        <v>2128</v>
      </c>
      <c r="G145" s="14"/>
      <c r="H145" s="213">
        <v>94.299999999999997</v>
      </c>
      <c r="I145" s="214"/>
      <c r="J145" s="14"/>
      <c r="K145" s="14"/>
      <c r="L145" s="210"/>
      <c r="M145" s="215"/>
      <c r="N145" s="216"/>
      <c r="O145" s="216"/>
      <c r="P145" s="216"/>
      <c r="Q145" s="216"/>
      <c r="R145" s="216"/>
      <c r="S145" s="216"/>
      <c r="T145" s="217"/>
      <c r="U145" s="14"/>
      <c r="V145" s="14"/>
      <c r="W145" s="14"/>
      <c r="X145" s="14"/>
      <c r="Y145" s="14"/>
      <c r="Z145" s="14"/>
      <c r="AA145" s="14"/>
      <c r="AB145" s="14"/>
      <c r="AC145" s="14"/>
      <c r="AD145" s="14"/>
      <c r="AE145" s="14"/>
      <c r="AT145" s="211" t="s">
        <v>271</v>
      </c>
      <c r="AU145" s="211" t="s">
        <v>87</v>
      </c>
      <c r="AV145" s="14" t="s">
        <v>87</v>
      </c>
      <c r="AW145" s="14" t="s">
        <v>32</v>
      </c>
      <c r="AX145" s="14" t="s">
        <v>85</v>
      </c>
      <c r="AY145" s="211" t="s">
        <v>177</v>
      </c>
    </row>
    <row r="146" s="2" customFormat="1" ht="24.15" customHeight="1">
      <c r="A146" s="38"/>
      <c r="B146" s="179"/>
      <c r="C146" s="180" t="s">
        <v>324</v>
      </c>
      <c r="D146" s="180" t="s">
        <v>180</v>
      </c>
      <c r="E146" s="181" t="s">
        <v>500</v>
      </c>
      <c r="F146" s="182" t="s">
        <v>501</v>
      </c>
      <c r="G146" s="183" t="s">
        <v>220</v>
      </c>
      <c r="H146" s="184">
        <v>94.299999999999997</v>
      </c>
      <c r="I146" s="185"/>
      <c r="J146" s="186">
        <f>ROUND(I146*H146,2)</f>
        <v>0</v>
      </c>
      <c r="K146" s="182" t="s">
        <v>268</v>
      </c>
      <c r="L146" s="39"/>
      <c r="M146" s="187" t="s">
        <v>1</v>
      </c>
      <c r="N146" s="188" t="s">
        <v>42</v>
      </c>
      <c r="O146" s="77"/>
      <c r="P146" s="189">
        <f>O146*H146</f>
        <v>0</v>
      </c>
      <c r="Q146" s="189">
        <v>0.089219999999999994</v>
      </c>
      <c r="R146" s="189">
        <f>Q146*H146</f>
        <v>8.4134459999999986</v>
      </c>
      <c r="S146" s="189">
        <v>0</v>
      </c>
      <c r="T146" s="190">
        <f>S146*H146</f>
        <v>0</v>
      </c>
      <c r="U146" s="38"/>
      <c r="V146" s="38"/>
      <c r="W146" s="38"/>
      <c r="X146" s="38"/>
      <c r="Y146" s="38"/>
      <c r="Z146" s="38"/>
      <c r="AA146" s="38"/>
      <c r="AB146" s="38"/>
      <c r="AC146" s="38"/>
      <c r="AD146" s="38"/>
      <c r="AE146" s="38"/>
      <c r="AR146" s="191" t="s">
        <v>269</v>
      </c>
      <c r="AT146" s="191" t="s">
        <v>180</v>
      </c>
      <c r="AU146" s="191" t="s">
        <v>87</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2600</v>
      </c>
    </row>
    <row r="147" s="14" customFormat="1">
      <c r="A147" s="14"/>
      <c r="B147" s="210"/>
      <c r="C147" s="14"/>
      <c r="D147" s="193" t="s">
        <v>271</v>
      </c>
      <c r="E147" s="211" t="s">
        <v>1</v>
      </c>
      <c r="F147" s="212" t="s">
        <v>2586</v>
      </c>
      <c r="G147" s="14"/>
      <c r="H147" s="213">
        <v>94.299999999999997</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271</v>
      </c>
      <c r="AU147" s="211" t="s">
        <v>87</v>
      </c>
      <c r="AV147" s="14" t="s">
        <v>87</v>
      </c>
      <c r="AW147" s="14" t="s">
        <v>32</v>
      </c>
      <c r="AX147" s="14" t="s">
        <v>77</v>
      </c>
      <c r="AY147" s="211" t="s">
        <v>177</v>
      </c>
    </row>
    <row r="148" s="15" customFormat="1">
      <c r="A148" s="15"/>
      <c r="B148" s="218"/>
      <c r="C148" s="15"/>
      <c r="D148" s="193" t="s">
        <v>271</v>
      </c>
      <c r="E148" s="219" t="s">
        <v>2128</v>
      </c>
      <c r="F148" s="220" t="s">
        <v>276</v>
      </c>
      <c r="G148" s="15"/>
      <c r="H148" s="221">
        <v>94.299999999999997</v>
      </c>
      <c r="I148" s="222"/>
      <c r="J148" s="15"/>
      <c r="K148" s="15"/>
      <c r="L148" s="218"/>
      <c r="M148" s="223"/>
      <c r="N148" s="224"/>
      <c r="O148" s="224"/>
      <c r="P148" s="224"/>
      <c r="Q148" s="224"/>
      <c r="R148" s="224"/>
      <c r="S148" s="224"/>
      <c r="T148" s="225"/>
      <c r="U148" s="15"/>
      <c r="V148" s="15"/>
      <c r="W148" s="15"/>
      <c r="X148" s="15"/>
      <c r="Y148" s="15"/>
      <c r="Z148" s="15"/>
      <c r="AA148" s="15"/>
      <c r="AB148" s="15"/>
      <c r="AC148" s="15"/>
      <c r="AD148" s="15"/>
      <c r="AE148" s="15"/>
      <c r="AT148" s="219" t="s">
        <v>271</v>
      </c>
      <c r="AU148" s="219" t="s">
        <v>87</v>
      </c>
      <c r="AV148" s="15" t="s">
        <v>269</v>
      </c>
      <c r="AW148" s="15" t="s">
        <v>32</v>
      </c>
      <c r="AX148" s="15" t="s">
        <v>85</v>
      </c>
      <c r="AY148" s="219" t="s">
        <v>177</v>
      </c>
    </row>
    <row r="149" s="2" customFormat="1" ht="16.5" customHeight="1">
      <c r="A149" s="38"/>
      <c r="B149" s="179"/>
      <c r="C149" s="226" t="s">
        <v>329</v>
      </c>
      <c r="D149" s="226" t="s">
        <v>330</v>
      </c>
      <c r="E149" s="227" t="s">
        <v>2555</v>
      </c>
      <c r="F149" s="228" t="s">
        <v>2556</v>
      </c>
      <c r="G149" s="229" t="s">
        <v>220</v>
      </c>
      <c r="H149" s="230">
        <v>99.015000000000001</v>
      </c>
      <c r="I149" s="231"/>
      <c r="J149" s="232">
        <f>ROUND(I149*H149,2)</f>
        <v>0</v>
      </c>
      <c r="K149" s="228" t="s">
        <v>1</v>
      </c>
      <c r="L149" s="233"/>
      <c r="M149" s="234" t="s">
        <v>1</v>
      </c>
      <c r="N149" s="235" t="s">
        <v>42</v>
      </c>
      <c r="O149" s="77"/>
      <c r="P149" s="189">
        <f>O149*H149</f>
        <v>0</v>
      </c>
      <c r="Q149" s="189">
        <v>0.14000000000000001</v>
      </c>
      <c r="R149" s="189">
        <f>Q149*H149</f>
        <v>13.862100000000002</v>
      </c>
      <c r="S149" s="189">
        <v>0</v>
      </c>
      <c r="T149" s="190">
        <f>S149*H149</f>
        <v>0</v>
      </c>
      <c r="U149" s="38"/>
      <c r="V149" s="38"/>
      <c r="W149" s="38"/>
      <c r="X149" s="38"/>
      <c r="Y149" s="38"/>
      <c r="Z149" s="38"/>
      <c r="AA149" s="38"/>
      <c r="AB149" s="38"/>
      <c r="AC149" s="38"/>
      <c r="AD149" s="38"/>
      <c r="AE149" s="38"/>
      <c r="AR149" s="191" t="s">
        <v>235</v>
      </c>
      <c r="AT149" s="191" t="s">
        <v>330</v>
      </c>
      <c r="AU149" s="191" t="s">
        <v>87</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2601</v>
      </c>
    </row>
    <row r="150" s="14" customFormat="1">
      <c r="A150" s="14"/>
      <c r="B150" s="210"/>
      <c r="C150" s="14"/>
      <c r="D150" s="193" t="s">
        <v>271</v>
      </c>
      <c r="E150" s="211" t="s">
        <v>1</v>
      </c>
      <c r="F150" s="212" t="s">
        <v>2558</v>
      </c>
      <c r="G150" s="14"/>
      <c r="H150" s="213">
        <v>99.015000000000001</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271</v>
      </c>
      <c r="AU150" s="211" t="s">
        <v>87</v>
      </c>
      <c r="AV150" s="14" t="s">
        <v>87</v>
      </c>
      <c r="AW150" s="14" t="s">
        <v>32</v>
      </c>
      <c r="AX150" s="14" t="s">
        <v>85</v>
      </c>
      <c r="AY150" s="211" t="s">
        <v>177</v>
      </c>
    </row>
    <row r="151" s="12" customFormat="1" ht="22.8" customHeight="1">
      <c r="A151" s="12"/>
      <c r="B151" s="166"/>
      <c r="C151" s="12"/>
      <c r="D151" s="167" t="s">
        <v>76</v>
      </c>
      <c r="E151" s="177" t="s">
        <v>2190</v>
      </c>
      <c r="F151" s="177" t="s">
        <v>2191</v>
      </c>
      <c r="G151" s="12"/>
      <c r="H151" s="12"/>
      <c r="I151" s="169"/>
      <c r="J151" s="178">
        <f>BK151</f>
        <v>0</v>
      </c>
      <c r="K151" s="12"/>
      <c r="L151" s="166"/>
      <c r="M151" s="171"/>
      <c r="N151" s="172"/>
      <c r="O151" s="172"/>
      <c r="P151" s="173">
        <f>SUM(P152:P156)</f>
        <v>0</v>
      </c>
      <c r="Q151" s="172"/>
      <c r="R151" s="173">
        <f>SUM(R152:R156)</f>
        <v>0</v>
      </c>
      <c r="S151" s="172"/>
      <c r="T151" s="174">
        <f>SUM(T152:T156)</f>
        <v>0</v>
      </c>
      <c r="U151" s="12"/>
      <c r="V151" s="12"/>
      <c r="W151" s="12"/>
      <c r="X151" s="12"/>
      <c r="Y151" s="12"/>
      <c r="Z151" s="12"/>
      <c r="AA151" s="12"/>
      <c r="AB151" s="12"/>
      <c r="AC151" s="12"/>
      <c r="AD151" s="12"/>
      <c r="AE151" s="12"/>
      <c r="AR151" s="167" t="s">
        <v>85</v>
      </c>
      <c r="AT151" s="175" t="s">
        <v>76</v>
      </c>
      <c r="AU151" s="175" t="s">
        <v>85</v>
      </c>
      <c r="AY151" s="167" t="s">
        <v>177</v>
      </c>
      <c r="BK151" s="176">
        <f>SUM(BK152:BK156)</f>
        <v>0</v>
      </c>
    </row>
    <row r="152" s="2" customFormat="1" ht="24.15" customHeight="1">
      <c r="A152" s="38"/>
      <c r="B152" s="179"/>
      <c r="C152" s="180" t="s">
        <v>335</v>
      </c>
      <c r="D152" s="180" t="s">
        <v>180</v>
      </c>
      <c r="E152" s="181" t="s">
        <v>2602</v>
      </c>
      <c r="F152" s="182" t="s">
        <v>299</v>
      </c>
      <c r="G152" s="183" t="s">
        <v>300</v>
      </c>
      <c r="H152" s="184">
        <v>16.974</v>
      </c>
      <c r="I152" s="185"/>
      <c r="J152" s="186">
        <f>ROUND(I152*H152,2)</f>
        <v>0</v>
      </c>
      <c r="K152" s="182" t="s">
        <v>268</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269</v>
      </c>
      <c r="AT152" s="191" t="s">
        <v>180</v>
      </c>
      <c r="AU152" s="191" t="s">
        <v>87</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269</v>
      </c>
      <c r="BM152" s="191" t="s">
        <v>2603</v>
      </c>
    </row>
    <row r="153" s="2" customFormat="1" ht="21.75" customHeight="1">
      <c r="A153" s="38"/>
      <c r="B153" s="179"/>
      <c r="C153" s="180" t="s">
        <v>339</v>
      </c>
      <c r="D153" s="180" t="s">
        <v>180</v>
      </c>
      <c r="E153" s="181" t="s">
        <v>2195</v>
      </c>
      <c r="F153" s="182" t="s">
        <v>2196</v>
      </c>
      <c r="G153" s="183" t="s">
        <v>300</v>
      </c>
      <c r="H153" s="184">
        <v>16.974</v>
      </c>
      <c r="I153" s="185"/>
      <c r="J153" s="186">
        <f>ROUND(I153*H153,2)</f>
        <v>0</v>
      </c>
      <c r="K153" s="182" t="s">
        <v>268</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269</v>
      </c>
      <c r="AT153" s="191" t="s">
        <v>180</v>
      </c>
      <c r="AU153" s="191" t="s">
        <v>87</v>
      </c>
      <c r="AY153" s="19" t="s">
        <v>177</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269</v>
      </c>
      <c r="BM153" s="191" t="s">
        <v>2604</v>
      </c>
    </row>
    <row r="154" s="2" customFormat="1" ht="24.15" customHeight="1">
      <c r="A154" s="38"/>
      <c r="B154" s="179"/>
      <c r="C154" s="180" t="s">
        <v>343</v>
      </c>
      <c r="D154" s="180" t="s">
        <v>180</v>
      </c>
      <c r="E154" s="181" t="s">
        <v>2198</v>
      </c>
      <c r="F154" s="182" t="s">
        <v>2199</v>
      </c>
      <c r="G154" s="183" t="s">
        <v>300</v>
      </c>
      <c r="H154" s="184">
        <v>322.50599999999997</v>
      </c>
      <c r="I154" s="185"/>
      <c r="J154" s="186">
        <f>ROUND(I154*H154,2)</f>
        <v>0</v>
      </c>
      <c r="K154" s="182" t="s">
        <v>268</v>
      </c>
      <c r="L154" s="39"/>
      <c r="M154" s="187" t="s">
        <v>1</v>
      </c>
      <c r="N154" s="188" t="s">
        <v>42</v>
      </c>
      <c r="O154" s="77"/>
      <c r="P154" s="189">
        <f>O154*H154</f>
        <v>0</v>
      </c>
      <c r="Q154" s="189">
        <v>0</v>
      </c>
      <c r="R154" s="189">
        <f>Q154*H154</f>
        <v>0</v>
      </c>
      <c r="S154" s="189">
        <v>0</v>
      </c>
      <c r="T154" s="190">
        <f>S154*H154</f>
        <v>0</v>
      </c>
      <c r="U154" s="38"/>
      <c r="V154" s="38"/>
      <c r="W154" s="38"/>
      <c r="X154" s="38"/>
      <c r="Y154" s="38"/>
      <c r="Z154" s="38"/>
      <c r="AA154" s="38"/>
      <c r="AB154" s="38"/>
      <c r="AC154" s="38"/>
      <c r="AD154" s="38"/>
      <c r="AE154" s="38"/>
      <c r="AR154" s="191" t="s">
        <v>269</v>
      </c>
      <c r="AT154" s="191" t="s">
        <v>180</v>
      </c>
      <c r="AU154" s="191" t="s">
        <v>87</v>
      </c>
      <c r="AY154" s="19" t="s">
        <v>177</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269</v>
      </c>
      <c r="BM154" s="191" t="s">
        <v>2605</v>
      </c>
    </row>
    <row r="155" s="2" customFormat="1">
      <c r="A155" s="38"/>
      <c r="B155" s="39"/>
      <c r="C155" s="38"/>
      <c r="D155" s="193" t="s">
        <v>187</v>
      </c>
      <c r="E155" s="38"/>
      <c r="F155" s="194" t="s">
        <v>2201</v>
      </c>
      <c r="G155" s="38"/>
      <c r="H155" s="38"/>
      <c r="I155" s="195"/>
      <c r="J155" s="38"/>
      <c r="K155" s="38"/>
      <c r="L155" s="39"/>
      <c r="M155" s="196"/>
      <c r="N155" s="197"/>
      <c r="O155" s="77"/>
      <c r="P155" s="77"/>
      <c r="Q155" s="77"/>
      <c r="R155" s="77"/>
      <c r="S155" s="77"/>
      <c r="T155" s="78"/>
      <c r="U155" s="38"/>
      <c r="V155" s="38"/>
      <c r="W155" s="38"/>
      <c r="X155" s="38"/>
      <c r="Y155" s="38"/>
      <c r="Z155" s="38"/>
      <c r="AA155" s="38"/>
      <c r="AB155" s="38"/>
      <c r="AC155" s="38"/>
      <c r="AD155" s="38"/>
      <c r="AE155" s="38"/>
      <c r="AT155" s="19" t="s">
        <v>187</v>
      </c>
      <c r="AU155" s="19" t="s">
        <v>87</v>
      </c>
    </row>
    <row r="156" s="14" customFormat="1">
      <c r="A156" s="14"/>
      <c r="B156" s="210"/>
      <c r="C156" s="14"/>
      <c r="D156" s="193" t="s">
        <v>271</v>
      </c>
      <c r="E156" s="14"/>
      <c r="F156" s="212" t="s">
        <v>2606</v>
      </c>
      <c r="G156" s="14"/>
      <c r="H156" s="213">
        <v>322.50599999999997</v>
      </c>
      <c r="I156" s="214"/>
      <c r="J156" s="14"/>
      <c r="K156" s="14"/>
      <c r="L156" s="210"/>
      <c r="M156" s="215"/>
      <c r="N156" s="216"/>
      <c r="O156" s="216"/>
      <c r="P156" s="216"/>
      <c r="Q156" s="216"/>
      <c r="R156" s="216"/>
      <c r="S156" s="216"/>
      <c r="T156" s="217"/>
      <c r="U156" s="14"/>
      <c r="V156" s="14"/>
      <c r="W156" s="14"/>
      <c r="X156" s="14"/>
      <c r="Y156" s="14"/>
      <c r="Z156" s="14"/>
      <c r="AA156" s="14"/>
      <c r="AB156" s="14"/>
      <c r="AC156" s="14"/>
      <c r="AD156" s="14"/>
      <c r="AE156" s="14"/>
      <c r="AT156" s="211" t="s">
        <v>271</v>
      </c>
      <c r="AU156" s="211" t="s">
        <v>87</v>
      </c>
      <c r="AV156" s="14" t="s">
        <v>87</v>
      </c>
      <c r="AW156" s="14" t="s">
        <v>3</v>
      </c>
      <c r="AX156" s="14" t="s">
        <v>85</v>
      </c>
      <c r="AY156" s="211" t="s">
        <v>177</v>
      </c>
    </row>
    <row r="157" s="12" customFormat="1" ht="22.8" customHeight="1">
      <c r="A157" s="12"/>
      <c r="B157" s="166"/>
      <c r="C157" s="12"/>
      <c r="D157" s="167" t="s">
        <v>76</v>
      </c>
      <c r="E157" s="177" t="s">
        <v>708</v>
      </c>
      <c r="F157" s="177" t="s">
        <v>709</v>
      </c>
      <c r="G157" s="12"/>
      <c r="H157" s="12"/>
      <c r="I157" s="169"/>
      <c r="J157" s="178">
        <f>BK157</f>
        <v>0</v>
      </c>
      <c r="K157" s="12"/>
      <c r="L157" s="166"/>
      <c r="M157" s="171"/>
      <c r="N157" s="172"/>
      <c r="O157" s="172"/>
      <c r="P157" s="173">
        <f>P158</f>
        <v>0</v>
      </c>
      <c r="Q157" s="172"/>
      <c r="R157" s="173">
        <f>R158</f>
        <v>0</v>
      </c>
      <c r="S157" s="172"/>
      <c r="T157" s="174">
        <f>T158</f>
        <v>0</v>
      </c>
      <c r="U157" s="12"/>
      <c r="V157" s="12"/>
      <c r="W157" s="12"/>
      <c r="X157" s="12"/>
      <c r="Y157" s="12"/>
      <c r="Z157" s="12"/>
      <c r="AA157" s="12"/>
      <c r="AB157" s="12"/>
      <c r="AC157" s="12"/>
      <c r="AD157" s="12"/>
      <c r="AE157" s="12"/>
      <c r="AR157" s="167" t="s">
        <v>85</v>
      </c>
      <c r="AT157" s="175" t="s">
        <v>76</v>
      </c>
      <c r="AU157" s="175" t="s">
        <v>85</v>
      </c>
      <c r="AY157" s="167" t="s">
        <v>177</v>
      </c>
      <c r="BK157" s="176">
        <f>BK158</f>
        <v>0</v>
      </c>
    </row>
    <row r="158" s="2" customFormat="1" ht="24.15" customHeight="1">
      <c r="A158" s="38"/>
      <c r="B158" s="179"/>
      <c r="C158" s="180" t="s">
        <v>8</v>
      </c>
      <c r="D158" s="180" t="s">
        <v>180</v>
      </c>
      <c r="E158" s="181" t="s">
        <v>2240</v>
      </c>
      <c r="F158" s="182" t="s">
        <v>2241</v>
      </c>
      <c r="G158" s="183" t="s">
        <v>300</v>
      </c>
      <c r="H158" s="184">
        <v>22.276</v>
      </c>
      <c r="I158" s="185"/>
      <c r="J158" s="186">
        <f>ROUND(I158*H158,2)</f>
        <v>0</v>
      </c>
      <c r="K158" s="182" t="s">
        <v>268</v>
      </c>
      <c r="L158" s="39"/>
      <c r="M158" s="248" t="s">
        <v>1</v>
      </c>
      <c r="N158" s="249" t="s">
        <v>42</v>
      </c>
      <c r="O158" s="200"/>
      <c r="P158" s="250">
        <f>O158*H158</f>
        <v>0</v>
      </c>
      <c r="Q158" s="250">
        <v>0</v>
      </c>
      <c r="R158" s="250">
        <f>Q158*H158</f>
        <v>0</v>
      </c>
      <c r="S158" s="250">
        <v>0</v>
      </c>
      <c r="T158" s="251">
        <f>S158*H158</f>
        <v>0</v>
      </c>
      <c r="U158" s="38"/>
      <c r="V158" s="38"/>
      <c r="W158" s="38"/>
      <c r="X158" s="38"/>
      <c r="Y158" s="38"/>
      <c r="Z158" s="38"/>
      <c r="AA158" s="38"/>
      <c r="AB158" s="38"/>
      <c r="AC158" s="38"/>
      <c r="AD158" s="38"/>
      <c r="AE158" s="38"/>
      <c r="AR158" s="191" t="s">
        <v>269</v>
      </c>
      <c r="AT158" s="191" t="s">
        <v>180</v>
      </c>
      <c r="AU158" s="191" t="s">
        <v>87</v>
      </c>
      <c r="AY158" s="19" t="s">
        <v>177</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269</v>
      </c>
      <c r="BM158" s="191" t="s">
        <v>2607</v>
      </c>
    </row>
    <row r="159" s="2" customFormat="1" ht="6.96" customHeight="1">
      <c r="A159" s="38"/>
      <c r="B159" s="60"/>
      <c r="C159" s="61"/>
      <c r="D159" s="61"/>
      <c r="E159" s="61"/>
      <c r="F159" s="61"/>
      <c r="G159" s="61"/>
      <c r="H159" s="61"/>
      <c r="I159" s="61"/>
      <c r="J159" s="61"/>
      <c r="K159" s="61"/>
      <c r="L159" s="39"/>
      <c r="M159" s="38"/>
      <c r="O159" s="38"/>
      <c r="P159" s="38"/>
      <c r="Q159" s="38"/>
      <c r="R159" s="38"/>
      <c r="S159" s="38"/>
      <c r="T159" s="38"/>
      <c r="U159" s="38"/>
      <c r="V159" s="38"/>
      <c r="W159" s="38"/>
      <c r="X159" s="38"/>
      <c r="Y159" s="38"/>
      <c r="Z159" s="38"/>
      <c r="AA159" s="38"/>
      <c r="AB159" s="38"/>
      <c r="AC159" s="38"/>
      <c r="AD159" s="38"/>
      <c r="AE159" s="38"/>
    </row>
  </sheetData>
  <autoFilter ref="C120:K158"/>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149</v>
      </c>
      <c r="AZ2" s="202" t="s">
        <v>208</v>
      </c>
      <c r="BA2" s="202" t="s">
        <v>1</v>
      </c>
      <c r="BB2" s="202" t="s">
        <v>1</v>
      </c>
      <c r="BC2" s="202" t="s">
        <v>2608</v>
      </c>
      <c r="BD2" s="202" t="s">
        <v>87</v>
      </c>
    </row>
    <row r="3" s="1" customFormat="1" ht="6.96" customHeight="1">
      <c r="B3" s="20"/>
      <c r="C3" s="21"/>
      <c r="D3" s="21"/>
      <c r="E3" s="21"/>
      <c r="F3" s="21"/>
      <c r="G3" s="21"/>
      <c r="H3" s="21"/>
      <c r="I3" s="21"/>
      <c r="J3" s="21"/>
      <c r="K3" s="21"/>
      <c r="L3" s="22"/>
      <c r="AT3" s="19" t="s">
        <v>87</v>
      </c>
      <c r="AZ3" s="202" t="s">
        <v>210</v>
      </c>
      <c r="BA3" s="202" t="s">
        <v>1</v>
      </c>
      <c r="BB3" s="202" t="s">
        <v>1</v>
      </c>
      <c r="BC3" s="202" t="s">
        <v>2609</v>
      </c>
      <c r="BD3" s="202" t="s">
        <v>87</v>
      </c>
    </row>
    <row r="4" s="1" customFormat="1" ht="24.96" customHeight="1">
      <c r="B4" s="22"/>
      <c r="D4" s="23" t="s">
        <v>150</v>
      </c>
      <c r="L4" s="22"/>
      <c r="M4" s="128" t="s">
        <v>10</v>
      </c>
      <c r="AT4" s="19" t="s">
        <v>3</v>
      </c>
      <c r="AZ4" s="202" t="s">
        <v>222</v>
      </c>
      <c r="BA4" s="202" t="s">
        <v>1</v>
      </c>
      <c r="BB4" s="202" t="s">
        <v>1</v>
      </c>
      <c r="BC4" s="202" t="s">
        <v>2610</v>
      </c>
      <c r="BD4" s="202" t="s">
        <v>87</v>
      </c>
    </row>
    <row r="5" s="1" customFormat="1" ht="6.96" customHeight="1">
      <c r="B5" s="22"/>
      <c r="L5" s="22"/>
      <c r="AZ5" s="202" t="s">
        <v>2128</v>
      </c>
      <c r="BA5" s="202" t="s">
        <v>1</v>
      </c>
      <c r="BB5" s="202" t="s">
        <v>1</v>
      </c>
      <c r="BC5" s="202" t="s">
        <v>2611</v>
      </c>
      <c r="BD5" s="202" t="s">
        <v>87</v>
      </c>
    </row>
    <row r="6" s="1" customFormat="1" ht="12" customHeight="1">
      <c r="B6" s="22"/>
      <c r="D6" s="32" t="s">
        <v>16</v>
      </c>
      <c r="L6" s="22"/>
      <c r="AZ6" s="202" t="s">
        <v>2210</v>
      </c>
      <c r="BA6" s="202" t="s">
        <v>1</v>
      </c>
      <c r="BB6" s="202" t="s">
        <v>1</v>
      </c>
      <c r="BC6" s="202" t="s">
        <v>2610</v>
      </c>
      <c r="BD6" s="202" t="s">
        <v>87</v>
      </c>
    </row>
    <row r="7" s="1" customFormat="1" ht="16.5" customHeight="1">
      <c r="B7" s="22"/>
      <c r="E7" s="129" t="str">
        <f>'Rekapitulace stavby'!K6</f>
        <v>Klubovna volejbalu, stavební úpravy sportoviště-aktualizace 09/2023</v>
      </c>
      <c r="F7" s="32"/>
      <c r="G7" s="32"/>
      <c r="H7" s="32"/>
      <c r="L7" s="22"/>
      <c r="AZ7" s="202" t="s">
        <v>2211</v>
      </c>
      <c r="BA7" s="202" t="s">
        <v>1</v>
      </c>
      <c r="BB7" s="202" t="s">
        <v>1</v>
      </c>
      <c r="BC7" s="202" t="s">
        <v>2612</v>
      </c>
      <c r="BD7" s="202" t="s">
        <v>87</v>
      </c>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c r="AZ8" s="202" t="s">
        <v>2213</v>
      </c>
      <c r="BA8" s="202" t="s">
        <v>1</v>
      </c>
      <c r="BB8" s="202" t="s">
        <v>1</v>
      </c>
      <c r="BC8" s="202" t="s">
        <v>2613</v>
      </c>
      <c r="BD8" s="202" t="s">
        <v>87</v>
      </c>
    </row>
    <row r="9" s="2" customFormat="1" ht="16.5" customHeight="1">
      <c r="A9" s="38"/>
      <c r="B9" s="39"/>
      <c r="C9" s="38"/>
      <c r="D9" s="38"/>
      <c r="E9" s="67" t="s">
        <v>2614</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ROUND(J128,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ROUND((SUM(BE128:BE225)),  2)</f>
        <v>0</v>
      </c>
      <c r="G33" s="38"/>
      <c r="H33" s="38"/>
      <c r="I33" s="136">
        <v>0.20999999999999999</v>
      </c>
      <c r="J33" s="135">
        <f>ROUND(((SUM(BE128:BE225))*I33),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ROUND((SUM(BF128:BF225)),  2)</f>
        <v>0</v>
      </c>
      <c r="G34" s="38"/>
      <c r="H34" s="38"/>
      <c r="I34" s="136">
        <v>0.14999999999999999</v>
      </c>
      <c r="J34" s="135">
        <f>ROUND(((SUM(BF128:BF225))*I34),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ROUND((SUM(BG128:BG225)),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ROUND((SUM(BH128:BH225)),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ROUND((SUM(BI128:BI225)),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14 - Přístřešek beachvolejbalu</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J128</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240</v>
      </c>
      <c r="E97" s="150"/>
      <c r="F97" s="150"/>
      <c r="G97" s="150"/>
      <c r="H97" s="150"/>
      <c r="I97" s="150"/>
      <c r="J97" s="151">
        <f>J129</f>
        <v>0</v>
      </c>
      <c r="K97" s="9"/>
      <c r="L97" s="148"/>
      <c r="S97" s="9"/>
      <c r="T97" s="9"/>
      <c r="U97" s="9"/>
      <c r="V97" s="9"/>
      <c r="W97" s="9"/>
      <c r="X97" s="9"/>
      <c r="Y97" s="9"/>
      <c r="Z97" s="9"/>
      <c r="AA97" s="9"/>
      <c r="AB97" s="9"/>
      <c r="AC97" s="9"/>
      <c r="AD97" s="9"/>
      <c r="AE97" s="9"/>
    </row>
    <row r="98" s="10" customFormat="1" ht="19.92" customHeight="1">
      <c r="A98" s="10"/>
      <c r="B98" s="152"/>
      <c r="C98" s="10"/>
      <c r="D98" s="153" t="s">
        <v>241</v>
      </c>
      <c r="E98" s="154"/>
      <c r="F98" s="154"/>
      <c r="G98" s="154"/>
      <c r="H98" s="154"/>
      <c r="I98" s="154"/>
      <c r="J98" s="155">
        <f>J130</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242</v>
      </c>
      <c r="E99" s="154"/>
      <c r="F99" s="154"/>
      <c r="G99" s="154"/>
      <c r="H99" s="154"/>
      <c r="I99" s="154"/>
      <c r="J99" s="155">
        <f>J153</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245</v>
      </c>
      <c r="E100" s="154"/>
      <c r="F100" s="154"/>
      <c r="G100" s="154"/>
      <c r="H100" s="154"/>
      <c r="I100" s="154"/>
      <c r="J100" s="155">
        <f>J158</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247</v>
      </c>
      <c r="E101" s="154"/>
      <c r="F101" s="154"/>
      <c r="G101" s="154"/>
      <c r="H101" s="154"/>
      <c r="I101" s="154"/>
      <c r="J101" s="155">
        <f>J168</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2132</v>
      </c>
      <c r="E102" s="154"/>
      <c r="F102" s="154"/>
      <c r="G102" s="154"/>
      <c r="H102" s="154"/>
      <c r="I102" s="154"/>
      <c r="J102" s="155">
        <f>J181</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248</v>
      </c>
      <c r="E103" s="154"/>
      <c r="F103" s="154"/>
      <c r="G103" s="154"/>
      <c r="H103" s="154"/>
      <c r="I103" s="154"/>
      <c r="J103" s="155">
        <f>J187</f>
        <v>0</v>
      </c>
      <c r="K103" s="10"/>
      <c r="L103" s="152"/>
      <c r="S103" s="10"/>
      <c r="T103" s="10"/>
      <c r="U103" s="10"/>
      <c r="V103" s="10"/>
      <c r="W103" s="10"/>
      <c r="X103" s="10"/>
      <c r="Y103" s="10"/>
      <c r="Z103" s="10"/>
      <c r="AA103" s="10"/>
      <c r="AB103" s="10"/>
      <c r="AC103" s="10"/>
      <c r="AD103" s="10"/>
      <c r="AE103" s="10"/>
    </row>
    <row r="104" s="9" customFormat="1" ht="24.96" customHeight="1">
      <c r="A104" s="9"/>
      <c r="B104" s="148"/>
      <c r="C104" s="9"/>
      <c r="D104" s="149" t="s">
        <v>249</v>
      </c>
      <c r="E104" s="150"/>
      <c r="F104" s="150"/>
      <c r="G104" s="150"/>
      <c r="H104" s="150"/>
      <c r="I104" s="150"/>
      <c r="J104" s="151">
        <f>J189</f>
        <v>0</v>
      </c>
      <c r="K104" s="9"/>
      <c r="L104" s="148"/>
      <c r="S104" s="9"/>
      <c r="T104" s="9"/>
      <c r="U104" s="9"/>
      <c r="V104" s="9"/>
      <c r="W104" s="9"/>
      <c r="X104" s="9"/>
      <c r="Y104" s="9"/>
      <c r="Z104" s="9"/>
      <c r="AA104" s="9"/>
      <c r="AB104" s="9"/>
      <c r="AC104" s="9"/>
      <c r="AD104" s="9"/>
      <c r="AE104" s="9"/>
    </row>
    <row r="105" s="10" customFormat="1" ht="19.92" customHeight="1">
      <c r="A105" s="10"/>
      <c r="B105" s="152"/>
      <c r="C105" s="10"/>
      <c r="D105" s="153" t="s">
        <v>2215</v>
      </c>
      <c r="E105" s="154"/>
      <c r="F105" s="154"/>
      <c r="G105" s="154"/>
      <c r="H105" s="154"/>
      <c r="I105" s="154"/>
      <c r="J105" s="155">
        <f>J190</f>
        <v>0</v>
      </c>
      <c r="K105" s="10"/>
      <c r="L105" s="152"/>
      <c r="S105" s="10"/>
      <c r="T105" s="10"/>
      <c r="U105" s="10"/>
      <c r="V105" s="10"/>
      <c r="W105" s="10"/>
      <c r="X105" s="10"/>
      <c r="Y105" s="10"/>
      <c r="Z105" s="10"/>
      <c r="AA105" s="10"/>
      <c r="AB105" s="10"/>
      <c r="AC105" s="10"/>
      <c r="AD105" s="10"/>
      <c r="AE105" s="10"/>
    </row>
    <row r="106" s="10" customFormat="1" ht="19.92" customHeight="1">
      <c r="A106" s="10"/>
      <c r="B106" s="152"/>
      <c r="C106" s="10"/>
      <c r="D106" s="153" t="s">
        <v>254</v>
      </c>
      <c r="E106" s="154"/>
      <c r="F106" s="154"/>
      <c r="G106" s="154"/>
      <c r="H106" s="154"/>
      <c r="I106" s="154"/>
      <c r="J106" s="155">
        <f>J196</f>
        <v>0</v>
      </c>
      <c r="K106" s="10"/>
      <c r="L106" s="152"/>
      <c r="S106" s="10"/>
      <c r="T106" s="10"/>
      <c r="U106" s="10"/>
      <c r="V106" s="10"/>
      <c r="W106" s="10"/>
      <c r="X106" s="10"/>
      <c r="Y106" s="10"/>
      <c r="Z106" s="10"/>
      <c r="AA106" s="10"/>
      <c r="AB106" s="10"/>
      <c r="AC106" s="10"/>
      <c r="AD106" s="10"/>
      <c r="AE106" s="10"/>
    </row>
    <row r="107" s="10" customFormat="1" ht="19.92" customHeight="1">
      <c r="A107" s="10"/>
      <c r="B107" s="152"/>
      <c r="C107" s="10"/>
      <c r="D107" s="153" t="s">
        <v>255</v>
      </c>
      <c r="E107" s="154"/>
      <c r="F107" s="154"/>
      <c r="G107" s="154"/>
      <c r="H107" s="154"/>
      <c r="I107" s="154"/>
      <c r="J107" s="155">
        <f>J203</f>
        <v>0</v>
      </c>
      <c r="K107" s="10"/>
      <c r="L107" s="152"/>
      <c r="S107" s="10"/>
      <c r="T107" s="10"/>
      <c r="U107" s="10"/>
      <c r="V107" s="10"/>
      <c r="W107" s="10"/>
      <c r="X107" s="10"/>
      <c r="Y107" s="10"/>
      <c r="Z107" s="10"/>
      <c r="AA107" s="10"/>
      <c r="AB107" s="10"/>
      <c r="AC107" s="10"/>
      <c r="AD107" s="10"/>
      <c r="AE107" s="10"/>
    </row>
    <row r="108" s="10" customFormat="1" ht="19.92" customHeight="1">
      <c r="A108" s="10"/>
      <c r="B108" s="152"/>
      <c r="C108" s="10"/>
      <c r="D108" s="153" t="s">
        <v>256</v>
      </c>
      <c r="E108" s="154"/>
      <c r="F108" s="154"/>
      <c r="G108" s="154"/>
      <c r="H108" s="154"/>
      <c r="I108" s="154"/>
      <c r="J108" s="155">
        <f>J215</f>
        <v>0</v>
      </c>
      <c r="K108" s="10"/>
      <c r="L108" s="152"/>
      <c r="S108" s="10"/>
      <c r="T108" s="10"/>
      <c r="U108" s="10"/>
      <c r="V108" s="10"/>
      <c r="W108" s="10"/>
      <c r="X108" s="10"/>
      <c r="Y108" s="10"/>
      <c r="Z108" s="10"/>
      <c r="AA108" s="10"/>
      <c r="AB108" s="10"/>
      <c r="AC108" s="10"/>
      <c r="AD108" s="10"/>
      <c r="AE108" s="10"/>
    </row>
    <row r="109" s="2" customFormat="1" ht="21.84"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6.96" customHeight="1">
      <c r="A110" s="38"/>
      <c r="B110" s="60"/>
      <c r="C110" s="61"/>
      <c r="D110" s="61"/>
      <c r="E110" s="61"/>
      <c r="F110" s="61"/>
      <c r="G110" s="61"/>
      <c r="H110" s="61"/>
      <c r="I110" s="61"/>
      <c r="J110" s="61"/>
      <c r="K110" s="61"/>
      <c r="L110" s="55"/>
      <c r="S110" s="38"/>
      <c r="T110" s="38"/>
      <c r="U110" s="38"/>
      <c r="V110" s="38"/>
      <c r="W110" s="38"/>
      <c r="X110" s="38"/>
      <c r="Y110" s="38"/>
      <c r="Z110" s="38"/>
      <c r="AA110" s="38"/>
      <c r="AB110" s="38"/>
      <c r="AC110" s="38"/>
      <c r="AD110" s="38"/>
      <c r="AE110" s="38"/>
    </row>
    <row r="114" s="2" customFormat="1" ht="6.96" customHeight="1">
      <c r="A114" s="38"/>
      <c r="B114" s="62"/>
      <c r="C114" s="63"/>
      <c r="D114" s="63"/>
      <c r="E114" s="63"/>
      <c r="F114" s="63"/>
      <c r="G114" s="63"/>
      <c r="H114" s="63"/>
      <c r="I114" s="63"/>
      <c r="J114" s="63"/>
      <c r="K114" s="63"/>
      <c r="L114" s="55"/>
      <c r="S114" s="38"/>
      <c r="T114" s="38"/>
      <c r="U114" s="38"/>
      <c r="V114" s="38"/>
      <c r="W114" s="38"/>
      <c r="X114" s="38"/>
      <c r="Y114" s="38"/>
      <c r="Z114" s="38"/>
      <c r="AA114" s="38"/>
      <c r="AB114" s="38"/>
      <c r="AC114" s="38"/>
      <c r="AD114" s="38"/>
      <c r="AE114" s="38"/>
    </row>
    <row r="115" s="2" customFormat="1" ht="24.96" customHeight="1">
      <c r="A115" s="38"/>
      <c r="B115" s="39"/>
      <c r="C115" s="23" t="s">
        <v>161</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16</v>
      </c>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6.5" customHeight="1">
      <c r="A118" s="38"/>
      <c r="B118" s="39"/>
      <c r="C118" s="38"/>
      <c r="D118" s="38"/>
      <c r="E118" s="129" t="str">
        <f>E7</f>
        <v>Klubovna volejbalu, stavební úpravy sportoviště-aktualizace 09/2023</v>
      </c>
      <c r="F118" s="32"/>
      <c r="G118" s="32"/>
      <c r="H118" s="32"/>
      <c r="I118" s="38"/>
      <c r="J118" s="38"/>
      <c r="K118" s="38"/>
      <c r="L118" s="55"/>
      <c r="S118" s="38"/>
      <c r="T118" s="38"/>
      <c r="U118" s="38"/>
      <c r="V118" s="38"/>
      <c r="W118" s="38"/>
      <c r="X118" s="38"/>
      <c r="Y118" s="38"/>
      <c r="Z118" s="38"/>
      <c r="AA118" s="38"/>
      <c r="AB118" s="38"/>
      <c r="AC118" s="38"/>
      <c r="AD118" s="38"/>
      <c r="AE118" s="38"/>
    </row>
    <row r="119" s="2" customFormat="1" ht="12" customHeight="1">
      <c r="A119" s="38"/>
      <c r="B119" s="39"/>
      <c r="C119" s="32" t="s">
        <v>151</v>
      </c>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16.5" customHeight="1">
      <c r="A120" s="38"/>
      <c r="B120" s="39"/>
      <c r="C120" s="38"/>
      <c r="D120" s="38"/>
      <c r="E120" s="67" t="str">
        <f>E9</f>
        <v>SO 14 - Přístřešek beachvolejbalu</v>
      </c>
      <c r="F120" s="38"/>
      <c r="G120" s="38"/>
      <c r="H120" s="38"/>
      <c r="I120" s="38"/>
      <c r="J120" s="38"/>
      <c r="K120" s="38"/>
      <c r="L120" s="55"/>
      <c r="S120" s="38"/>
      <c r="T120" s="38"/>
      <c r="U120" s="38"/>
      <c r="V120" s="38"/>
      <c r="W120" s="38"/>
      <c r="X120" s="38"/>
      <c r="Y120" s="38"/>
      <c r="Z120" s="38"/>
      <c r="AA120" s="38"/>
      <c r="AB120" s="38"/>
      <c r="AC120" s="38"/>
      <c r="AD120" s="38"/>
      <c r="AE120" s="38"/>
    </row>
    <row r="121" s="2" customFormat="1" ht="6.96"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12" customHeight="1">
      <c r="A122" s="38"/>
      <c r="B122" s="39"/>
      <c r="C122" s="32" t="s">
        <v>20</v>
      </c>
      <c r="D122" s="38"/>
      <c r="E122" s="38"/>
      <c r="F122" s="27" t="str">
        <f>F12</f>
        <v>Lázně Bělohrad</v>
      </c>
      <c r="G122" s="38"/>
      <c r="H122" s="38"/>
      <c r="I122" s="32" t="s">
        <v>22</v>
      </c>
      <c r="J122" s="69" t="str">
        <f>IF(J12="","",J12)</f>
        <v>18. 9. 2023</v>
      </c>
      <c r="K122" s="38"/>
      <c r="L122" s="55"/>
      <c r="S122" s="38"/>
      <c r="T122" s="38"/>
      <c r="U122" s="38"/>
      <c r="V122" s="38"/>
      <c r="W122" s="38"/>
      <c r="X122" s="38"/>
      <c r="Y122" s="38"/>
      <c r="Z122" s="38"/>
      <c r="AA122" s="38"/>
      <c r="AB122" s="38"/>
      <c r="AC122" s="38"/>
      <c r="AD122" s="38"/>
      <c r="AE122" s="38"/>
    </row>
    <row r="123" s="2" customFormat="1" ht="6.96" customHeight="1">
      <c r="A123" s="38"/>
      <c r="B123" s="39"/>
      <c r="C123" s="38"/>
      <c r="D123" s="38"/>
      <c r="E123" s="38"/>
      <c r="F123" s="38"/>
      <c r="G123" s="38"/>
      <c r="H123" s="38"/>
      <c r="I123" s="38"/>
      <c r="J123" s="38"/>
      <c r="K123" s="38"/>
      <c r="L123" s="55"/>
      <c r="S123" s="38"/>
      <c r="T123" s="38"/>
      <c r="U123" s="38"/>
      <c r="V123" s="38"/>
      <c r="W123" s="38"/>
      <c r="X123" s="38"/>
      <c r="Y123" s="38"/>
      <c r="Z123" s="38"/>
      <c r="AA123" s="38"/>
      <c r="AB123" s="38"/>
      <c r="AC123" s="38"/>
      <c r="AD123" s="38"/>
      <c r="AE123" s="38"/>
    </row>
    <row r="124" s="2" customFormat="1" ht="25.65" customHeight="1">
      <c r="A124" s="38"/>
      <c r="B124" s="39"/>
      <c r="C124" s="32" t="s">
        <v>24</v>
      </c>
      <c r="D124" s="38"/>
      <c r="E124" s="38"/>
      <c r="F124" s="27" t="str">
        <f>E15</f>
        <v>TJ Lázně Bělohrad z.s.</v>
      </c>
      <c r="G124" s="38"/>
      <c r="H124" s="38"/>
      <c r="I124" s="32" t="s">
        <v>30</v>
      </c>
      <c r="J124" s="36" t="str">
        <f>E21</f>
        <v>ATELIER TSUNAMI s.r.o. Náchod</v>
      </c>
      <c r="K124" s="38"/>
      <c r="L124" s="55"/>
      <c r="S124" s="38"/>
      <c r="T124" s="38"/>
      <c r="U124" s="38"/>
      <c r="V124" s="38"/>
      <c r="W124" s="38"/>
      <c r="X124" s="38"/>
      <c r="Y124" s="38"/>
      <c r="Z124" s="38"/>
      <c r="AA124" s="38"/>
      <c r="AB124" s="38"/>
      <c r="AC124" s="38"/>
      <c r="AD124" s="38"/>
      <c r="AE124" s="38"/>
    </row>
    <row r="125" s="2" customFormat="1" ht="15.15" customHeight="1">
      <c r="A125" s="38"/>
      <c r="B125" s="39"/>
      <c r="C125" s="32" t="s">
        <v>28</v>
      </c>
      <c r="D125" s="38"/>
      <c r="E125" s="38"/>
      <c r="F125" s="27" t="str">
        <f>IF(E18="","",E18)</f>
        <v>Vyplň údaj</v>
      </c>
      <c r="G125" s="38"/>
      <c r="H125" s="38"/>
      <c r="I125" s="32" t="s">
        <v>33</v>
      </c>
      <c r="J125" s="36" t="str">
        <f>E24</f>
        <v>Ing. Lenka Kasperová</v>
      </c>
      <c r="K125" s="38"/>
      <c r="L125" s="55"/>
      <c r="S125" s="38"/>
      <c r="T125" s="38"/>
      <c r="U125" s="38"/>
      <c r="V125" s="38"/>
      <c r="W125" s="38"/>
      <c r="X125" s="38"/>
      <c r="Y125" s="38"/>
      <c r="Z125" s="38"/>
      <c r="AA125" s="38"/>
      <c r="AB125" s="38"/>
      <c r="AC125" s="38"/>
      <c r="AD125" s="38"/>
      <c r="AE125" s="38"/>
    </row>
    <row r="126" s="2" customFormat="1" ht="10.32" customHeight="1">
      <c r="A126" s="38"/>
      <c r="B126" s="39"/>
      <c r="C126" s="38"/>
      <c r="D126" s="38"/>
      <c r="E126" s="38"/>
      <c r="F126" s="38"/>
      <c r="G126" s="38"/>
      <c r="H126" s="38"/>
      <c r="I126" s="38"/>
      <c r="J126" s="38"/>
      <c r="K126" s="38"/>
      <c r="L126" s="55"/>
      <c r="S126" s="38"/>
      <c r="T126" s="38"/>
      <c r="U126" s="38"/>
      <c r="V126" s="38"/>
      <c r="W126" s="38"/>
      <c r="X126" s="38"/>
      <c r="Y126" s="38"/>
      <c r="Z126" s="38"/>
      <c r="AA126" s="38"/>
      <c r="AB126" s="38"/>
      <c r="AC126" s="38"/>
      <c r="AD126" s="38"/>
      <c r="AE126" s="38"/>
    </row>
    <row r="127" s="11" customFormat="1" ht="29.28" customHeight="1">
      <c r="A127" s="156"/>
      <c r="B127" s="157"/>
      <c r="C127" s="158" t="s">
        <v>162</v>
      </c>
      <c r="D127" s="159" t="s">
        <v>62</v>
      </c>
      <c r="E127" s="159" t="s">
        <v>58</v>
      </c>
      <c r="F127" s="159" t="s">
        <v>59</v>
      </c>
      <c r="G127" s="159" t="s">
        <v>163</v>
      </c>
      <c r="H127" s="159" t="s">
        <v>164</v>
      </c>
      <c r="I127" s="159" t="s">
        <v>165</v>
      </c>
      <c r="J127" s="159" t="s">
        <v>155</v>
      </c>
      <c r="K127" s="160" t="s">
        <v>166</v>
      </c>
      <c r="L127" s="161"/>
      <c r="M127" s="86" t="s">
        <v>1</v>
      </c>
      <c r="N127" s="87" t="s">
        <v>41</v>
      </c>
      <c r="O127" s="87" t="s">
        <v>167</v>
      </c>
      <c r="P127" s="87" t="s">
        <v>168</v>
      </c>
      <c r="Q127" s="87" t="s">
        <v>169</v>
      </c>
      <c r="R127" s="87" t="s">
        <v>170</v>
      </c>
      <c r="S127" s="87" t="s">
        <v>171</v>
      </c>
      <c r="T127" s="88" t="s">
        <v>172</v>
      </c>
      <c r="U127" s="156"/>
      <c r="V127" s="156"/>
      <c r="W127" s="156"/>
      <c r="X127" s="156"/>
      <c r="Y127" s="156"/>
      <c r="Z127" s="156"/>
      <c r="AA127" s="156"/>
      <c r="AB127" s="156"/>
      <c r="AC127" s="156"/>
      <c r="AD127" s="156"/>
      <c r="AE127" s="156"/>
    </row>
    <row r="128" s="2" customFormat="1" ht="22.8" customHeight="1">
      <c r="A128" s="38"/>
      <c r="B128" s="39"/>
      <c r="C128" s="93" t="s">
        <v>173</v>
      </c>
      <c r="D128" s="38"/>
      <c r="E128" s="38"/>
      <c r="F128" s="38"/>
      <c r="G128" s="38"/>
      <c r="H128" s="38"/>
      <c r="I128" s="38"/>
      <c r="J128" s="162">
        <f>BK128</f>
        <v>0</v>
      </c>
      <c r="K128" s="38"/>
      <c r="L128" s="39"/>
      <c r="M128" s="89"/>
      <c r="N128" s="73"/>
      <c r="O128" s="90"/>
      <c r="P128" s="163">
        <f>P129+P189</f>
        <v>0</v>
      </c>
      <c r="Q128" s="90"/>
      <c r="R128" s="163">
        <f>R129+R189</f>
        <v>8.5781105435039997</v>
      </c>
      <c r="S128" s="90"/>
      <c r="T128" s="164">
        <f>T129+T189</f>
        <v>0.84588000000000008</v>
      </c>
      <c r="U128" s="38"/>
      <c r="V128" s="38"/>
      <c r="W128" s="38"/>
      <c r="X128" s="38"/>
      <c r="Y128" s="38"/>
      <c r="Z128" s="38"/>
      <c r="AA128" s="38"/>
      <c r="AB128" s="38"/>
      <c r="AC128" s="38"/>
      <c r="AD128" s="38"/>
      <c r="AE128" s="38"/>
      <c r="AT128" s="19" t="s">
        <v>76</v>
      </c>
      <c r="AU128" s="19" t="s">
        <v>157</v>
      </c>
      <c r="BK128" s="165">
        <f>BK129+BK189</f>
        <v>0</v>
      </c>
    </row>
    <row r="129" s="12" customFormat="1" ht="25.92" customHeight="1">
      <c r="A129" s="12"/>
      <c r="B129" s="166"/>
      <c r="C129" s="12"/>
      <c r="D129" s="167" t="s">
        <v>76</v>
      </c>
      <c r="E129" s="168" t="s">
        <v>262</v>
      </c>
      <c r="F129" s="168" t="s">
        <v>263</v>
      </c>
      <c r="G129" s="12"/>
      <c r="H129" s="12"/>
      <c r="I129" s="169"/>
      <c r="J129" s="170">
        <f>BK129</f>
        <v>0</v>
      </c>
      <c r="K129" s="12"/>
      <c r="L129" s="166"/>
      <c r="M129" s="171"/>
      <c r="N129" s="172"/>
      <c r="O129" s="172"/>
      <c r="P129" s="173">
        <f>P130+P153+P158+P168+P181+P187</f>
        <v>0</v>
      </c>
      <c r="Q129" s="172"/>
      <c r="R129" s="173">
        <f>R130+R153+R158+R168+R181+R187</f>
        <v>8.221310093504</v>
      </c>
      <c r="S129" s="172"/>
      <c r="T129" s="174">
        <f>T130+T153+T158+T168+T181+T187</f>
        <v>0.84588000000000008</v>
      </c>
      <c r="U129" s="12"/>
      <c r="V129" s="12"/>
      <c r="W129" s="12"/>
      <c r="X129" s="12"/>
      <c r="Y129" s="12"/>
      <c r="Z129" s="12"/>
      <c r="AA129" s="12"/>
      <c r="AB129" s="12"/>
      <c r="AC129" s="12"/>
      <c r="AD129" s="12"/>
      <c r="AE129" s="12"/>
      <c r="AR129" s="167" t="s">
        <v>85</v>
      </c>
      <c r="AT129" s="175" t="s">
        <v>76</v>
      </c>
      <c r="AU129" s="175" t="s">
        <v>77</v>
      </c>
      <c r="AY129" s="167" t="s">
        <v>177</v>
      </c>
      <c r="BK129" s="176">
        <f>BK130+BK153+BK158+BK168+BK181+BK187</f>
        <v>0</v>
      </c>
    </row>
    <row r="130" s="12" customFormat="1" ht="22.8" customHeight="1">
      <c r="A130" s="12"/>
      <c r="B130" s="166"/>
      <c r="C130" s="12"/>
      <c r="D130" s="167" t="s">
        <v>76</v>
      </c>
      <c r="E130" s="177" t="s">
        <v>85</v>
      </c>
      <c r="F130" s="177" t="s">
        <v>264</v>
      </c>
      <c r="G130" s="12"/>
      <c r="H130" s="12"/>
      <c r="I130" s="169"/>
      <c r="J130" s="178">
        <f>BK130</f>
        <v>0</v>
      </c>
      <c r="K130" s="12"/>
      <c r="L130" s="166"/>
      <c r="M130" s="171"/>
      <c r="N130" s="172"/>
      <c r="O130" s="172"/>
      <c r="P130" s="173">
        <f>SUM(P131:P152)</f>
        <v>0</v>
      </c>
      <c r="Q130" s="172"/>
      <c r="R130" s="173">
        <f>SUM(R131:R152)</f>
        <v>0</v>
      </c>
      <c r="S130" s="172"/>
      <c r="T130" s="174">
        <f>SUM(T131:T152)</f>
        <v>0</v>
      </c>
      <c r="U130" s="12"/>
      <c r="V130" s="12"/>
      <c r="W130" s="12"/>
      <c r="X130" s="12"/>
      <c r="Y130" s="12"/>
      <c r="Z130" s="12"/>
      <c r="AA130" s="12"/>
      <c r="AB130" s="12"/>
      <c r="AC130" s="12"/>
      <c r="AD130" s="12"/>
      <c r="AE130" s="12"/>
      <c r="AR130" s="167" t="s">
        <v>85</v>
      </c>
      <c r="AT130" s="175" t="s">
        <v>76</v>
      </c>
      <c r="AU130" s="175" t="s">
        <v>85</v>
      </c>
      <c r="AY130" s="167" t="s">
        <v>177</v>
      </c>
      <c r="BK130" s="176">
        <f>SUM(BK131:BK152)</f>
        <v>0</v>
      </c>
    </row>
    <row r="131" s="2" customFormat="1" ht="24.15" customHeight="1">
      <c r="A131" s="38"/>
      <c r="B131" s="179"/>
      <c r="C131" s="180" t="s">
        <v>85</v>
      </c>
      <c r="D131" s="180" t="s">
        <v>180</v>
      </c>
      <c r="E131" s="181" t="s">
        <v>2539</v>
      </c>
      <c r="F131" s="182" t="s">
        <v>2540</v>
      </c>
      <c r="G131" s="183" t="s">
        <v>220</v>
      </c>
      <c r="H131" s="184">
        <v>14.6</v>
      </c>
      <c r="I131" s="185"/>
      <c r="J131" s="186">
        <f>ROUND(I131*H131,2)</f>
        <v>0</v>
      </c>
      <c r="K131" s="182" t="s">
        <v>268</v>
      </c>
      <c r="L131" s="39"/>
      <c r="M131" s="187" t="s">
        <v>1</v>
      </c>
      <c r="N131" s="188" t="s">
        <v>42</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269</v>
      </c>
      <c r="AT131" s="191" t="s">
        <v>180</v>
      </c>
      <c r="AU131" s="191" t="s">
        <v>87</v>
      </c>
      <c r="AY131" s="19" t="s">
        <v>177</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269</v>
      </c>
      <c r="BM131" s="191" t="s">
        <v>2615</v>
      </c>
    </row>
    <row r="132" s="14" customFormat="1">
      <c r="A132" s="14"/>
      <c r="B132" s="210"/>
      <c r="C132" s="14"/>
      <c r="D132" s="193" t="s">
        <v>271</v>
      </c>
      <c r="E132" s="211" t="s">
        <v>1</v>
      </c>
      <c r="F132" s="212" t="s">
        <v>2128</v>
      </c>
      <c r="G132" s="14"/>
      <c r="H132" s="213">
        <v>14.6</v>
      </c>
      <c r="I132" s="214"/>
      <c r="J132" s="14"/>
      <c r="K132" s="14"/>
      <c r="L132" s="210"/>
      <c r="M132" s="215"/>
      <c r="N132" s="216"/>
      <c r="O132" s="216"/>
      <c r="P132" s="216"/>
      <c r="Q132" s="216"/>
      <c r="R132" s="216"/>
      <c r="S132" s="216"/>
      <c r="T132" s="217"/>
      <c r="U132" s="14"/>
      <c r="V132" s="14"/>
      <c r="W132" s="14"/>
      <c r="X132" s="14"/>
      <c r="Y132" s="14"/>
      <c r="Z132" s="14"/>
      <c r="AA132" s="14"/>
      <c r="AB132" s="14"/>
      <c r="AC132" s="14"/>
      <c r="AD132" s="14"/>
      <c r="AE132" s="14"/>
      <c r="AT132" s="211" t="s">
        <v>271</v>
      </c>
      <c r="AU132" s="211" t="s">
        <v>87</v>
      </c>
      <c r="AV132" s="14" t="s">
        <v>87</v>
      </c>
      <c r="AW132" s="14" t="s">
        <v>32</v>
      </c>
      <c r="AX132" s="14" t="s">
        <v>85</v>
      </c>
      <c r="AY132" s="211" t="s">
        <v>177</v>
      </c>
    </row>
    <row r="133" s="2" customFormat="1" ht="33" customHeight="1">
      <c r="A133" s="38"/>
      <c r="B133" s="179"/>
      <c r="C133" s="180" t="s">
        <v>87</v>
      </c>
      <c r="D133" s="180" t="s">
        <v>180</v>
      </c>
      <c r="E133" s="181" t="s">
        <v>2542</v>
      </c>
      <c r="F133" s="182" t="s">
        <v>2543</v>
      </c>
      <c r="G133" s="183" t="s">
        <v>267</v>
      </c>
      <c r="H133" s="184">
        <v>2.1899999999999999</v>
      </c>
      <c r="I133" s="185"/>
      <c r="J133" s="186">
        <f>ROUND(I133*H133,2)</f>
        <v>0</v>
      </c>
      <c r="K133" s="182" t="s">
        <v>268</v>
      </c>
      <c r="L133" s="39"/>
      <c r="M133" s="187" t="s">
        <v>1</v>
      </c>
      <c r="N133" s="188" t="s">
        <v>42</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269</v>
      </c>
      <c r="AT133" s="191" t="s">
        <v>180</v>
      </c>
      <c r="AU133" s="191" t="s">
        <v>87</v>
      </c>
      <c r="AY133" s="19" t="s">
        <v>177</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269</v>
      </c>
      <c r="BM133" s="191" t="s">
        <v>2616</v>
      </c>
    </row>
    <row r="134" s="14" customFormat="1">
      <c r="A134" s="14"/>
      <c r="B134" s="210"/>
      <c r="C134" s="14"/>
      <c r="D134" s="193" t="s">
        <v>271</v>
      </c>
      <c r="E134" s="211" t="s">
        <v>1</v>
      </c>
      <c r="F134" s="212" t="s">
        <v>2545</v>
      </c>
      <c r="G134" s="14"/>
      <c r="H134" s="213">
        <v>2.1899999999999999</v>
      </c>
      <c r="I134" s="214"/>
      <c r="J134" s="14"/>
      <c r="K134" s="14"/>
      <c r="L134" s="210"/>
      <c r="M134" s="215"/>
      <c r="N134" s="216"/>
      <c r="O134" s="216"/>
      <c r="P134" s="216"/>
      <c r="Q134" s="216"/>
      <c r="R134" s="216"/>
      <c r="S134" s="216"/>
      <c r="T134" s="217"/>
      <c r="U134" s="14"/>
      <c r="V134" s="14"/>
      <c r="W134" s="14"/>
      <c r="X134" s="14"/>
      <c r="Y134" s="14"/>
      <c r="Z134" s="14"/>
      <c r="AA134" s="14"/>
      <c r="AB134" s="14"/>
      <c r="AC134" s="14"/>
      <c r="AD134" s="14"/>
      <c r="AE134" s="14"/>
      <c r="AT134" s="211" t="s">
        <v>271</v>
      </c>
      <c r="AU134" s="211" t="s">
        <v>87</v>
      </c>
      <c r="AV134" s="14" t="s">
        <v>87</v>
      </c>
      <c r="AW134" s="14" t="s">
        <v>32</v>
      </c>
      <c r="AX134" s="14" t="s">
        <v>77</v>
      </c>
      <c r="AY134" s="211" t="s">
        <v>177</v>
      </c>
    </row>
    <row r="135" s="15" customFormat="1">
      <c r="A135" s="15"/>
      <c r="B135" s="218"/>
      <c r="C135" s="15"/>
      <c r="D135" s="193" t="s">
        <v>271</v>
      </c>
      <c r="E135" s="219" t="s">
        <v>208</v>
      </c>
      <c r="F135" s="220" t="s">
        <v>276</v>
      </c>
      <c r="G135" s="15"/>
      <c r="H135" s="221">
        <v>2.1899999999999999</v>
      </c>
      <c r="I135" s="222"/>
      <c r="J135" s="15"/>
      <c r="K135" s="15"/>
      <c r="L135" s="218"/>
      <c r="M135" s="223"/>
      <c r="N135" s="224"/>
      <c r="O135" s="224"/>
      <c r="P135" s="224"/>
      <c r="Q135" s="224"/>
      <c r="R135" s="224"/>
      <c r="S135" s="224"/>
      <c r="T135" s="225"/>
      <c r="U135" s="15"/>
      <c r="V135" s="15"/>
      <c r="W135" s="15"/>
      <c r="X135" s="15"/>
      <c r="Y135" s="15"/>
      <c r="Z135" s="15"/>
      <c r="AA135" s="15"/>
      <c r="AB135" s="15"/>
      <c r="AC135" s="15"/>
      <c r="AD135" s="15"/>
      <c r="AE135" s="15"/>
      <c r="AT135" s="219" t="s">
        <v>271</v>
      </c>
      <c r="AU135" s="219" t="s">
        <v>87</v>
      </c>
      <c r="AV135" s="15" t="s">
        <v>269</v>
      </c>
      <c r="AW135" s="15" t="s">
        <v>32</v>
      </c>
      <c r="AX135" s="15" t="s">
        <v>85</v>
      </c>
      <c r="AY135" s="219" t="s">
        <v>177</v>
      </c>
    </row>
    <row r="136" s="2" customFormat="1" ht="33" customHeight="1">
      <c r="A136" s="38"/>
      <c r="B136" s="179"/>
      <c r="C136" s="180" t="s">
        <v>194</v>
      </c>
      <c r="D136" s="180" t="s">
        <v>180</v>
      </c>
      <c r="E136" s="181" t="s">
        <v>2221</v>
      </c>
      <c r="F136" s="182" t="s">
        <v>2222</v>
      </c>
      <c r="G136" s="183" t="s">
        <v>267</v>
      </c>
      <c r="H136" s="184">
        <v>0.57599999999999996</v>
      </c>
      <c r="I136" s="185"/>
      <c r="J136" s="186">
        <f>ROUND(I136*H136,2)</f>
        <v>0</v>
      </c>
      <c r="K136" s="182" t="s">
        <v>268</v>
      </c>
      <c r="L136" s="39"/>
      <c r="M136" s="187" t="s">
        <v>1</v>
      </c>
      <c r="N136" s="188" t="s">
        <v>42</v>
      </c>
      <c r="O136" s="77"/>
      <c r="P136" s="189">
        <f>O136*H136</f>
        <v>0</v>
      </c>
      <c r="Q136" s="189">
        <v>0</v>
      </c>
      <c r="R136" s="189">
        <f>Q136*H136</f>
        <v>0</v>
      </c>
      <c r="S136" s="189">
        <v>0</v>
      </c>
      <c r="T136" s="190">
        <f>S136*H136</f>
        <v>0</v>
      </c>
      <c r="U136" s="38"/>
      <c r="V136" s="38"/>
      <c r="W136" s="38"/>
      <c r="X136" s="38"/>
      <c r="Y136" s="38"/>
      <c r="Z136" s="38"/>
      <c r="AA136" s="38"/>
      <c r="AB136" s="38"/>
      <c r="AC136" s="38"/>
      <c r="AD136" s="38"/>
      <c r="AE136" s="38"/>
      <c r="AR136" s="191" t="s">
        <v>269</v>
      </c>
      <c r="AT136" s="191" t="s">
        <v>180</v>
      </c>
      <c r="AU136" s="191" t="s">
        <v>87</v>
      </c>
      <c r="AY136" s="19" t="s">
        <v>177</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269</v>
      </c>
      <c r="BM136" s="191" t="s">
        <v>2223</v>
      </c>
    </row>
    <row r="137" s="13" customFormat="1">
      <c r="A137" s="13"/>
      <c r="B137" s="203"/>
      <c r="C137" s="13"/>
      <c r="D137" s="193" t="s">
        <v>271</v>
      </c>
      <c r="E137" s="204" t="s">
        <v>1</v>
      </c>
      <c r="F137" s="205" t="s">
        <v>2224</v>
      </c>
      <c r="G137" s="13"/>
      <c r="H137" s="204" t="s">
        <v>1</v>
      </c>
      <c r="I137" s="206"/>
      <c r="J137" s="13"/>
      <c r="K137" s="13"/>
      <c r="L137" s="203"/>
      <c r="M137" s="207"/>
      <c r="N137" s="208"/>
      <c r="O137" s="208"/>
      <c r="P137" s="208"/>
      <c r="Q137" s="208"/>
      <c r="R137" s="208"/>
      <c r="S137" s="208"/>
      <c r="T137" s="209"/>
      <c r="U137" s="13"/>
      <c r="V137" s="13"/>
      <c r="W137" s="13"/>
      <c r="X137" s="13"/>
      <c r="Y137" s="13"/>
      <c r="Z137" s="13"/>
      <c r="AA137" s="13"/>
      <c r="AB137" s="13"/>
      <c r="AC137" s="13"/>
      <c r="AD137" s="13"/>
      <c r="AE137" s="13"/>
      <c r="AT137" s="204" t="s">
        <v>271</v>
      </c>
      <c r="AU137" s="204" t="s">
        <v>87</v>
      </c>
      <c r="AV137" s="13" t="s">
        <v>85</v>
      </c>
      <c r="AW137" s="13" t="s">
        <v>32</v>
      </c>
      <c r="AX137" s="13" t="s">
        <v>77</v>
      </c>
      <c r="AY137" s="204" t="s">
        <v>177</v>
      </c>
    </row>
    <row r="138" s="14" customFormat="1">
      <c r="A138" s="14"/>
      <c r="B138" s="210"/>
      <c r="C138" s="14"/>
      <c r="D138" s="193" t="s">
        <v>271</v>
      </c>
      <c r="E138" s="211" t="s">
        <v>1</v>
      </c>
      <c r="F138" s="212" t="s">
        <v>2617</v>
      </c>
      <c r="G138" s="14"/>
      <c r="H138" s="213">
        <v>0.28799999999999998</v>
      </c>
      <c r="I138" s="214"/>
      <c r="J138" s="14"/>
      <c r="K138" s="14"/>
      <c r="L138" s="210"/>
      <c r="M138" s="215"/>
      <c r="N138" s="216"/>
      <c r="O138" s="216"/>
      <c r="P138" s="216"/>
      <c r="Q138" s="216"/>
      <c r="R138" s="216"/>
      <c r="S138" s="216"/>
      <c r="T138" s="217"/>
      <c r="U138" s="14"/>
      <c r="V138" s="14"/>
      <c r="W138" s="14"/>
      <c r="X138" s="14"/>
      <c r="Y138" s="14"/>
      <c r="Z138" s="14"/>
      <c r="AA138" s="14"/>
      <c r="AB138" s="14"/>
      <c r="AC138" s="14"/>
      <c r="AD138" s="14"/>
      <c r="AE138" s="14"/>
      <c r="AT138" s="211" t="s">
        <v>271</v>
      </c>
      <c r="AU138" s="211" t="s">
        <v>87</v>
      </c>
      <c r="AV138" s="14" t="s">
        <v>87</v>
      </c>
      <c r="AW138" s="14" t="s">
        <v>32</v>
      </c>
      <c r="AX138" s="14" t="s">
        <v>77</v>
      </c>
      <c r="AY138" s="211" t="s">
        <v>177</v>
      </c>
    </row>
    <row r="139" s="14" customFormat="1">
      <c r="A139" s="14"/>
      <c r="B139" s="210"/>
      <c r="C139" s="14"/>
      <c r="D139" s="193" t="s">
        <v>271</v>
      </c>
      <c r="E139" s="211" t="s">
        <v>1</v>
      </c>
      <c r="F139" s="212" t="s">
        <v>2618</v>
      </c>
      <c r="G139" s="14"/>
      <c r="H139" s="213">
        <v>0.28799999999999998</v>
      </c>
      <c r="I139" s="214"/>
      <c r="J139" s="14"/>
      <c r="K139" s="14"/>
      <c r="L139" s="210"/>
      <c r="M139" s="215"/>
      <c r="N139" s="216"/>
      <c r="O139" s="216"/>
      <c r="P139" s="216"/>
      <c r="Q139" s="216"/>
      <c r="R139" s="216"/>
      <c r="S139" s="216"/>
      <c r="T139" s="217"/>
      <c r="U139" s="14"/>
      <c r="V139" s="14"/>
      <c r="W139" s="14"/>
      <c r="X139" s="14"/>
      <c r="Y139" s="14"/>
      <c r="Z139" s="14"/>
      <c r="AA139" s="14"/>
      <c r="AB139" s="14"/>
      <c r="AC139" s="14"/>
      <c r="AD139" s="14"/>
      <c r="AE139" s="14"/>
      <c r="AT139" s="211" t="s">
        <v>271</v>
      </c>
      <c r="AU139" s="211" t="s">
        <v>87</v>
      </c>
      <c r="AV139" s="14" t="s">
        <v>87</v>
      </c>
      <c r="AW139" s="14" t="s">
        <v>32</v>
      </c>
      <c r="AX139" s="14" t="s">
        <v>77</v>
      </c>
      <c r="AY139" s="211" t="s">
        <v>177</v>
      </c>
    </row>
    <row r="140" s="15" customFormat="1">
      <c r="A140" s="15"/>
      <c r="B140" s="218"/>
      <c r="C140" s="15"/>
      <c r="D140" s="193" t="s">
        <v>271</v>
      </c>
      <c r="E140" s="219" t="s">
        <v>2213</v>
      </c>
      <c r="F140" s="220" t="s">
        <v>276</v>
      </c>
      <c r="G140" s="15"/>
      <c r="H140" s="221">
        <v>0.57599999999999996</v>
      </c>
      <c r="I140" s="222"/>
      <c r="J140" s="15"/>
      <c r="K140" s="15"/>
      <c r="L140" s="218"/>
      <c r="M140" s="223"/>
      <c r="N140" s="224"/>
      <c r="O140" s="224"/>
      <c r="P140" s="224"/>
      <c r="Q140" s="224"/>
      <c r="R140" s="224"/>
      <c r="S140" s="224"/>
      <c r="T140" s="225"/>
      <c r="U140" s="15"/>
      <c r="V140" s="15"/>
      <c r="W140" s="15"/>
      <c r="X140" s="15"/>
      <c r="Y140" s="15"/>
      <c r="Z140" s="15"/>
      <c r="AA140" s="15"/>
      <c r="AB140" s="15"/>
      <c r="AC140" s="15"/>
      <c r="AD140" s="15"/>
      <c r="AE140" s="15"/>
      <c r="AT140" s="219" t="s">
        <v>271</v>
      </c>
      <c r="AU140" s="219" t="s">
        <v>87</v>
      </c>
      <c r="AV140" s="15" t="s">
        <v>269</v>
      </c>
      <c r="AW140" s="15" t="s">
        <v>32</v>
      </c>
      <c r="AX140" s="15" t="s">
        <v>85</v>
      </c>
      <c r="AY140" s="219" t="s">
        <v>177</v>
      </c>
    </row>
    <row r="141" s="2" customFormat="1" ht="37.8" customHeight="1">
      <c r="A141" s="38"/>
      <c r="B141" s="179"/>
      <c r="C141" s="180" t="s">
        <v>269</v>
      </c>
      <c r="D141" s="180" t="s">
        <v>180</v>
      </c>
      <c r="E141" s="181" t="s">
        <v>289</v>
      </c>
      <c r="F141" s="182" t="s">
        <v>290</v>
      </c>
      <c r="G141" s="183" t="s">
        <v>267</v>
      </c>
      <c r="H141" s="184">
        <v>2.766</v>
      </c>
      <c r="I141" s="185"/>
      <c r="J141" s="186">
        <f>ROUND(I141*H141,2)</f>
        <v>0</v>
      </c>
      <c r="K141" s="182" t="s">
        <v>268</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269</v>
      </c>
      <c r="AT141" s="191" t="s">
        <v>180</v>
      </c>
      <c r="AU141" s="191" t="s">
        <v>87</v>
      </c>
      <c r="AY141" s="19" t="s">
        <v>177</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269</v>
      </c>
      <c r="BM141" s="191" t="s">
        <v>2619</v>
      </c>
    </row>
    <row r="142" s="14" customFormat="1">
      <c r="A142" s="14"/>
      <c r="B142" s="210"/>
      <c r="C142" s="14"/>
      <c r="D142" s="193" t="s">
        <v>271</v>
      </c>
      <c r="E142" s="211" t="s">
        <v>1</v>
      </c>
      <c r="F142" s="212" t="s">
        <v>2620</v>
      </c>
      <c r="G142" s="14"/>
      <c r="H142" s="213">
        <v>2.766</v>
      </c>
      <c r="I142" s="214"/>
      <c r="J142" s="14"/>
      <c r="K142" s="14"/>
      <c r="L142" s="210"/>
      <c r="M142" s="215"/>
      <c r="N142" s="216"/>
      <c r="O142" s="216"/>
      <c r="P142" s="216"/>
      <c r="Q142" s="216"/>
      <c r="R142" s="216"/>
      <c r="S142" s="216"/>
      <c r="T142" s="217"/>
      <c r="U142" s="14"/>
      <c r="V142" s="14"/>
      <c r="W142" s="14"/>
      <c r="X142" s="14"/>
      <c r="Y142" s="14"/>
      <c r="Z142" s="14"/>
      <c r="AA142" s="14"/>
      <c r="AB142" s="14"/>
      <c r="AC142" s="14"/>
      <c r="AD142" s="14"/>
      <c r="AE142" s="14"/>
      <c r="AT142" s="211" t="s">
        <v>271</v>
      </c>
      <c r="AU142" s="211" t="s">
        <v>87</v>
      </c>
      <c r="AV142" s="14" t="s">
        <v>87</v>
      </c>
      <c r="AW142" s="14" t="s">
        <v>32</v>
      </c>
      <c r="AX142" s="14" t="s">
        <v>77</v>
      </c>
      <c r="AY142" s="211" t="s">
        <v>177</v>
      </c>
    </row>
    <row r="143" s="15" customFormat="1">
      <c r="A143" s="15"/>
      <c r="B143" s="218"/>
      <c r="C143" s="15"/>
      <c r="D143" s="193" t="s">
        <v>271</v>
      </c>
      <c r="E143" s="219" t="s">
        <v>210</v>
      </c>
      <c r="F143" s="220" t="s">
        <v>276</v>
      </c>
      <c r="G143" s="15"/>
      <c r="H143" s="221">
        <v>2.766</v>
      </c>
      <c r="I143" s="222"/>
      <c r="J143" s="15"/>
      <c r="K143" s="15"/>
      <c r="L143" s="218"/>
      <c r="M143" s="223"/>
      <c r="N143" s="224"/>
      <c r="O143" s="224"/>
      <c r="P143" s="224"/>
      <c r="Q143" s="224"/>
      <c r="R143" s="224"/>
      <c r="S143" s="224"/>
      <c r="T143" s="225"/>
      <c r="U143" s="15"/>
      <c r="V143" s="15"/>
      <c r="W143" s="15"/>
      <c r="X143" s="15"/>
      <c r="Y143" s="15"/>
      <c r="Z143" s="15"/>
      <c r="AA143" s="15"/>
      <c r="AB143" s="15"/>
      <c r="AC143" s="15"/>
      <c r="AD143" s="15"/>
      <c r="AE143" s="15"/>
      <c r="AT143" s="219" t="s">
        <v>271</v>
      </c>
      <c r="AU143" s="219" t="s">
        <v>87</v>
      </c>
      <c r="AV143" s="15" t="s">
        <v>269</v>
      </c>
      <c r="AW143" s="15" t="s">
        <v>32</v>
      </c>
      <c r="AX143" s="15" t="s">
        <v>85</v>
      </c>
      <c r="AY143" s="219" t="s">
        <v>177</v>
      </c>
    </row>
    <row r="144" s="2" customFormat="1" ht="37.8" customHeight="1">
      <c r="A144" s="38"/>
      <c r="B144" s="179"/>
      <c r="C144" s="180" t="s">
        <v>176</v>
      </c>
      <c r="D144" s="180" t="s">
        <v>180</v>
      </c>
      <c r="E144" s="181" t="s">
        <v>293</v>
      </c>
      <c r="F144" s="182" t="s">
        <v>294</v>
      </c>
      <c r="G144" s="183" t="s">
        <v>267</v>
      </c>
      <c r="H144" s="184">
        <v>27.66</v>
      </c>
      <c r="I144" s="185"/>
      <c r="J144" s="186">
        <f>ROUND(I144*H144,2)</f>
        <v>0</v>
      </c>
      <c r="K144" s="182" t="s">
        <v>268</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87</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2621</v>
      </c>
    </row>
    <row r="145" s="13" customFormat="1">
      <c r="A145" s="13"/>
      <c r="B145" s="203"/>
      <c r="C145" s="13"/>
      <c r="D145" s="193" t="s">
        <v>271</v>
      </c>
      <c r="E145" s="204" t="s">
        <v>1</v>
      </c>
      <c r="F145" s="205" t="s">
        <v>296</v>
      </c>
      <c r="G145" s="13"/>
      <c r="H145" s="204" t="s">
        <v>1</v>
      </c>
      <c r="I145" s="206"/>
      <c r="J145" s="13"/>
      <c r="K145" s="13"/>
      <c r="L145" s="203"/>
      <c r="M145" s="207"/>
      <c r="N145" s="208"/>
      <c r="O145" s="208"/>
      <c r="P145" s="208"/>
      <c r="Q145" s="208"/>
      <c r="R145" s="208"/>
      <c r="S145" s="208"/>
      <c r="T145" s="209"/>
      <c r="U145" s="13"/>
      <c r="V145" s="13"/>
      <c r="W145" s="13"/>
      <c r="X145" s="13"/>
      <c r="Y145" s="13"/>
      <c r="Z145" s="13"/>
      <c r="AA145" s="13"/>
      <c r="AB145" s="13"/>
      <c r="AC145" s="13"/>
      <c r="AD145" s="13"/>
      <c r="AE145" s="13"/>
      <c r="AT145" s="204" t="s">
        <v>271</v>
      </c>
      <c r="AU145" s="204" t="s">
        <v>87</v>
      </c>
      <c r="AV145" s="13" t="s">
        <v>85</v>
      </c>
      <c r="AW145" s="13" t="s">
        <v>32</v>
      </c>
      <c r="AX145" s="13" t="s">
        <v>77</v>
      </c>
      <c r="AY145" s="204" t="s">
        <v>177</v>
      </c>
    </row>
    <row r="146" s="14" customFormat="1">
      <c r="A146" s="14"/>
      <c r="B146" s="210"/>
      <c r="C146" s="14"/>
      <c r="D146" s="193" t="s">
        <v>271</v>
      </c>
      <c r="E146" s="211" t="s">
        <v>1</v>
      </c>
      <c r="F146" s="212" t="s">
        <v>297</v>
      </c>
      <c r="G146" s="14"/>
      <c r="H146" s="213">
        <v>27.66</v>
      </c>
      <c r="I146" s="214"/>
      <c r="J146" s="14"/>
      <c r="K146" s="14"/>
      <c r="L146" s="210"/>
      <c r="M146" s="215"/>
      <c r="N146" s="216"/>
      <c r="O146" s="216"/>
      <c r="P146" s="216"/>
      <c r="Q146" s="216"/>
      <c r="R146" s="216"/>
      <c r="S146" s="216"/>
      <c r="T146" s="217"/>
      <c r="U146" s="14"/>
      <c r="V146" s="14"/>
      <c r="W146" s="14"/>
      <c r="X146" s="14"/>
      <c r="Y146" s="14"/>
      <c r="Z146" s="14"/>
      <c r="AA146" s="14"/>
      <c r="AB146" s="14"/>
      <c r="AC146" s="14"/>
      <c r="AD146" s="14"/>
      <c r="AE146" s="14"/>
      <c r="AT146" s="211" t="s">
        <v>271</v>
      </c>
      <c r="AU146" s="211" t="s">
        <v>87</v>
      </c>
      <c r="AV146" s="14" t="s">
        <v>87</v>
      </c>
      <c r="AW146" s="14" t="s">
        <v>32</v>
      </c>
      <c r="AX146" s="14" t="s">
        <v>85</v>
      </c>
      <c r="AY146" s="211" t="s">
        <v>177</v>
      </c>
    </row>
    <row r="147" s="2" customFormat="1" ht="24.15" customHeight="1">
      <c r="A147" s="38"/>
      <c r="B147" s="179"/>
      <c r="C147" s="180" t="s">
        <v>303</v>
      </c>
      <c r="D147" s="180" t="s">
        <v>180</v>
      </c>
      <c r="E147" s="181" t="s">
        <v>298</v>
      </c>
      <c r="F147" s="182" t="s">
        <v>299</v>
      </c>
      <c r="G147" s="183" t="s">
        <v>300</v>
      </c>
      <c r="H147" s="184">
        <v>4.9790000000000001</v>
      </c>
      <c r="I147" s="185"/>
      <c r="J147" s="186">
        <f>ROUND(I147*H147,2)</f>
        <v>0</v>
      </c>
      <c r="K147" s="182" t="s">
        <v>268</v>
      </c>
      <c r="L147" s="39"/>
      <c r="M147" s="187" t="s">
        <v>1</v>
      </c>
      <c r="N147" s="188" t="s">
        <v>42</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269</v>
      </c>
      <c r="AT147" s="191" t="s">
        <v>180</v>
      </c>
      <c r="AU147" s="191" t="s">
        <v>87</v>
      </c>
      <c r="AY147" s="19" t="s">
        <v>177</v>
      </c>
      <c r="BE147" s="192">
        <f>IF(N147="základní",J147,0)</f>
        <v>0</v>
      </c>
      <c r="BF147" s="192">
        <f>IF(N147="snížená",J147,0)</f>
        <v>0</v>
      </c>
      <c r="BG147" s="192">
        <f>IF(N147="zákl. přenesená",J147,0)</f>
        <v>0</v>
      </c>
      <c r="BH147" s="192">
        <f>IF(N147="sníž. přenesená",J147,0)</f>
        <v>0</v>
      </c>
      <c r="BI147" s="192">
        <f>IF(N147="nulová",J147,0)</f>
        <v>0</v>
      </c>
      <c r="BJ147" s="19" t="s">
        <v>85</v>
      </c>
      <c r="BK147" s="192">
        <f>ROUND(I147*H147,2)</f>
        <v>0</v>
      </c>
      <c r="BL147" s="19" t="s">
        <v>269</v>
      </c>
      <c r="BM147" s="191" t="s">
        <v>2622</v>
      </c>
    </row>
    <row r="148" s="14" customFormat="1">
      <c r="A148" s="14"/>
      <c r="B148" s="210"/>
      <c r="C148" s="14"/>
      <c r="D148" s="193" t="s">
        <v>271</v>
      </c>
      <c r="E148" s="211" t="s">
        <v>1</v>
      </c>
      <c r="F148" s="212" t="s">
        <v>302</v>
      </c>
      <c r="G148" s="14"/>
      <c r="H148" s="213">
        <v>4.9790000000000001</v>
      </c>
      <c r="I148" s="214"/>
      <c r="J148" s="14"/>
      <c r="K148" s="14"/>
      <c r="L148" s="210"/>
      <c r="M148" s="215"/>
      <c r="N148" s="216"/>
      <c r="O148" s="216"/>
      <c r="P148" s="216"/>
      <c r="Q148" s="216"/>
      <c r="R148" s="216"/>
      <c r="S148" s="216"/>
      <c r="T148" s="217"/>
      <c r="U148" s="14"/>
      <c r="V148" s="14"/>
      <c r="W148" s="14"/>
      <c r="X148" s="14"/>
      <c r="Y148" s="14"/>
      <c r="Z148" s="14"/>
      <c r="AA148" s="14"/>
      <c r="AB148" s="14"/>
      <c r="AC148" s="14"/>
      <c r="AD148" s="14"/>
      <c r="AE148" s="14"/>
      <c r="AT148" s="211" t="s">
        <v>271</v>
      </c>
      <c r="AU148" s="211" t="s">
        <v>87</v>
      </c>
      <c r="AV148" s="14" t="s">
        <v>87</v>
      </c>
      <c r="AW148" s="14" t="s">
        <v>32</v>
      </c>
      <c r="AX148" s="14" t="s">
        <v>85</v>
      </c>
      <c r="AY148" s="211" t="s">
        <v>177</v>
      </c>
    </row>
    <row r="149" s="2" customFormat="1" ht="16.5" customHeight="1">
      <c r="A149" s="38"/>
      <c r="B149" s="179"/>
      <c r="C149" s="180" t="s">
        <v>307</v>
      </c>
      <c r="D149" s="180" t="s">
        <v>180</v>
      </c>
      <c r="E149" s="181" t="s">
        <v>304</v>
      </c>
      <c r="F149" s="182" t="s">
        <v>305</v>
      </c>
      <c r="G149" s="183" t="s">
        <v>267</v>
      </c>
      <c r="H149" s="184">
        <v>2.766</v>
      </c>
      <c r="I149" s="185"/>
      <c r="J149" s="186">
        <f>ROUND(I149*H149,2)</f>
        <v>0</v>
      </c>
      <c r="K149" s="182" t="s">
        <v>268</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269</v>
      </c>
      <c r="AT149" s="191" t="s">
        <v>180</v>
      </c>
      <c r="AU149" s="191" t="s">
        <v>87</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2623</v>
      </c>
    </row>
    <row r="150" s="14" customFormat="1">
      <c r="A150" s="14"/>
      <c r="B150" s="210"/>
      <c r="C150" s="14"/>
      <c r="D150" s="193" t="s">
        <v>271</v>
      </c>
      <c r="E150" s="211" t="s">
        <v>1</v>
      </c>
      <c r="F150" s="212" t="s">
        <v>210</v>
      </c>
      <c r="G150" s="14"/>
      <c r="H150" s="213">
        <v>2.766</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271</v>
      </c>
      <c r="AU150" s="211" t="s">
        <v>87</v>
      </c>
      <c r="AV150" s="14" t="s">
        <v>87</v>
      </c>
      <c r="AW150" s="14" t="s">
        <v>32</v>
      </c>
      <c r="AX150" s="14" t="s">
        <v>85</v>
      </c>
      <c r="AY150" s="211" t="s">
        <v>177</v>
      </c>
    </row>
    <row r="151" s="2" customFormat="1" ht="24.15" customHeight="1">
      <c r="A151" s="38"/>
      <c r="B151" s="179"/>
      <c r="C151" s="180" t="s">
        <v>235</v>
      </c>
      <c r="D151" s="180" t="s">
        <v>180</v>
      </c>
      <c r="E151" s="181" t="s">
        <v>318</v>
      </c>
      <c r="F151" s="182" t="s">
        <v>319</v>
      </c>
      <c r="G151" s="183" t="s">
        <v>220</v>
      </c>
      <c r="H151" s="184">
        <v>14.6</v>
      </c>
      <c r="I151" s="185"/>
      <c r="J151" s="186">
        <f>ROUND(I151*H151,2)</f>
        <v>0</v>
      </c>
      <c r="K151" s="182" t="s">
        <v>268</v>
      </c>
      <c r="L151" s="39"/>
      <c r="M151" s="187" t="s">
        <v>1</v>
      </c>
      <c r="N151" s="188" t="s">
        <v>42</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269</v>
      </c>
      <c r="AT151" s="191" t="s">
        <v>180</v>
      </c>
      <c r="AU151" s="191" t="s">
        <v>87</v>
      </c>
      <c r="AY151" s="19" t="s">
        <v>177</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269</v>
      </c>
      <c r="BM151" s="191" t="s">
        <v>2624</v>
      </c>
    </row>
    <row r="152" s="14" customFormat="1">
      <c r="A152" s="14"/>
      <c r="B152" s="210"/>
      <c r="C152" s="14"/>
      <c r="D152" s="193" t="s">
        <v>271</v>
      </c>
      <c r="E152" s="211" t="s">
        <v>1</v>
      </c>
      <c r="F152" s="212" t="s">
        <v>2128</v>
      </c>
      <c r="G152" s="14"/>
      <c r="H152" s="213">
        <v>14.6</v>
      </c>
      <c r="I152" s="214"/>
      <c r="J152" s="14"/>
      <c r="K152" s="14"/>
      <c r="L152" s="210"/>
      <c r="M152" s="215"/>
      <c r="N152" s="216"/>
      <c r="O152" s="216"/>
      <c r="P152" s="216"/>
      <c r="Q152" s="216"/>
      <c r="R152" s="216"/>
      <c r="S152" s="216"/>
      <c r="T152" s="217"/>
      <c r="U152" s="14"/>
      <c r="V152" s="14"/>
      <c r="W152" s="14"/>
      <c r="X152" s="14"/>
      <c r="Y152" s="14"/>
      <c r="Z152" s="14"/>
      <c r="AA152" s="14"/>
      <c r="AB152" s="14"/>
      <c r="AC152" s="14"/>
      <c r="AD152" s="14"/>
      <c r="AE152" s="14"/>
      <c r="AT152" s="211" t="s">
        <v>271</v>
      </c>
      <c r="AU152" s="211" t="s">
        <v>87</v>
      </c>
      <c r="AV152" s="14" t="s">
        <v>87</v>
      </c>
      <c r="AW152" s="14" t="s">
        <v>32</v>
      </c>
      <c r="AX152" s="14" t="s">
        <v>85</v>
      </c>
      <c r="AY152" s="211" t="s">
        <v>177</v>
      </c>
    </row>
    <row r="153" s="12" customFormat="1" ht="22.8" customHeight="1">
      <c r="A153" s="12"/>
      <c r="B153" s="166"/>
      <c r="C153" s="12"/>
      <c r="D153" s="167" t="s">
        <v>76</v>
      </c>
      <c r="E153" s="177" t="s">
        <v>87</v>
      </c>
      <c r="F153" s="177" t="s">
        <v>355</v>
      </c>
      <c r="G153" s="12"/>
      <c r="H153" s="12"/>
      <c r="I153" s="169"/>
      <c r="J153" s="178">
        <f>BK153</f>
        <v>0</v>
      </c>
      <c r="K153" s="12"/>
      <c r="L153" s="166"/>
      <c r="M153" s="171"/>
      <c r="N153" s="172"/>
      <c r="O153" s="172"/>
      <c r="P153" s="173">
        <f>SUM(P154:P157)</f>
        <v>0</v>
      </c>
      <c r="Q153" s="172"/>
      <c r="R153" s="173">
        <f>SUM(R154:R157)</f>
        <v>1.325388789504</v>
      </c>
      <c r="S153" s="172"/>
      <c r="T153" s="174">
        <f>SUM(T154:T157)</f>
        <v>0</v>
      </c>
      <c r="U153" s="12"/>
      <c r="V153" s="12"/>
      <c r="W153" s="12"/>
      <c r="X153" s="12"/>
      <c r="Y153" s="12"/>
      <c r="Z153" s="12"/>
      <c r="AA153" s="12"/>
      <c r="AB153" s="12"/>
      <c r="AC153" s="12"/>
      <c r="AD153" s="12"/>
      <c r="AE153" s="12"/>
      <c r="AR153" s="167" t="s">
        <v>85</v>
      </c>
      <c r="AT153" s="175" t="s">
        <v>76</v>
      </c>
      <c r="AU153" s="175" t="s">
        <v>85</v>
      </c>
      <c r="AY153" s="167" t="s">
        <v>177</v>
      </c>
      <c r="BK153" s="176">
        <f>SUM(BK154:BK157)</f>
        <v>0</v>
      </c>
    </row>
    <row r="154" s="2" customFormat="1" ht="16.5" customHeight="1">
      <c r="A154" s="38"/>
      <c r="B154" s="179"/>
      <c r="C154" s="180" t="s">
        <v>317</v>
      </c>
      <c r="D154" s="180" t="s">
        <v>180</v>
      </c>
      <c r="E154" s="181" t="s">
        <v>2230</v>
      </c>
      <c r="F154" s="182" t="s">
        <v>2231</v>
      </c>
      <c r="G154" s="183" t="s">
        <v>267</v>
      </c>
      <c r="H154" s="184">
        <v>0.57599999999999996</v>
      </c>
      <c r="I154" s="185"/>
      <c r="J154" s="186">
        <f>ROUND(I154*H154,2)</f>
        <v>0</v>
      </c>
      <c r="K154" s="182" t="s">
        <v>268</v>
      </c>
      <c r="L154" s="39"/>
      <c r="M154" s="187" t="s">
        <v>1</v>
      </c>
      <c r="N154" s="188" t="s">
        <v>42</v>
      </c>
      <c r="O154" s="77"/>
      <c r="P154" s="189">
        <f>O154*H154</f>
        <v>0</v>
      </c>
      <c r="Q154" s="189">
        <v>2.3010222040000001</v>
      </c>
      <c r="R154" s="189">
        <f>Q154*H154</f>
        <v>1.325388789504</v>
      </c>
      <c r="S154" s="189">
        <v>0</v>
      </c>
      <c r="T154" s="190">
        <f>S154*H154</f>
        <v>0</v>
      </c>
      <c r="U154" s="38"/>
      <c r="V154" s="38"/>
      <c r="W154" s="38"/>
      <c r="X154" s="38"/>
      <c r="Y154" s="38"/>
      <c r="Z154" s="38"/>
      <c r="AA154" s="38"/>
      <c r="AB154" s="38"/>
      <c r="AC154" s="38"/>
      <c r="AD154" s="38"/>
      <c r="AE154" s="38"/>
      <c r="AR154" s="191" t="s">
        <v>269</v>
      </c>
      <c r="AT154" s="191" t="s">
        <v>180</v>
      </c>
      <c r="AU154" s="191" t="s">
        <v>87</v>
      </c>
      <c r="AY154" s="19" t="s">
        <v>177</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269</v>
      </c>
      <c r="BM154" s="191" t="s">
        <v>2232</v>
      </c>
    </row>
    <row r="155" s="14" customFormat="1">
      <c r="A155" s="14"/>
      <c r="B155" s="210"/>
      <c r="C155" s="14"/>
      <c r="D155" s="193" t="s">
        <v>271</v>
      </c>
      <c r="E155" s="211" t="s">
        <v>1</v>
      </c>
      <c r="F155" s="212" t="s">
        <v>2617</v>
      </c>
      <c r="G155" s="14"/>
      <c r="H155" s="213">
        <v>0.28799999999999998</v>
      </c>
      <c r="I155" s="214"/>
      <c r="J155" s="14"/>
      <c r="K155" s="14"/>
      <c r="L155" s="210"/>
      <c r="M155" s="215"/>
      <c r="N155" s="216"/>
      <c r="O155" s="216"/>
      <c r="P155" s="216"/>
      <c r="Q155" s="216"/>
      <c r="R155" s="216"/>
      <c r="S155" s="216"/>
      <c r="T155" s="217"/>
      <c r="U155" s="14"/>
      <c r="V155" s="14"/>
      <c r="W155" s="14"/>
      <c r="X155" s="14"/>
      <c r="Y155" s="14"/>
      <c r="Z155" s="14"/>
      <c r="AA155" s="14"/>
      <c r="AB155" s="14"/>
      <c r="AC155" s="14"/>
      <c r="AD155" s="14"/>
      <c r="AE155" s="14"/>
      <c r="AT155" s="211" t="s">
        <v>271</v>
      </c>
      <c r="AU155" s="211" t="s">
        <v>87</v>
      </c>
      <c r="AV155" s="14" t="s">
        <v>87</v>
      </c>
      <c r="AW155" s="14" t="s">
        <v>32</v>
      </c>
      <c r="AX155" s="14" t="s">
        <v>77</v>
      </c>
      <c r="AY155" s="211" t="s">
        <v>177</v>
      </c>
    </row>
    <row r="156" s="14" customFormat="1">
      <c r="A156" s="14"/>
      <c r="B156" s="210"/>
      <c r="C156" s="14"/>
      <c r="D156" s="193" t="s">
        <v>271</v>
      </c>
      <c r="E156" s="211" t="s">
        <v>1</v>
      </c>
      <c r="F156" s="212" t="s">
        <v>2618</v>
      </c>
      <c r="G156" s="14"/>
      <c r="H156" s="213">
        <v>0.28799999999999998</v>
      </c>
      <c r="I156" s="214"/>
      <c r="J156" s="14"/>
      <c r="K156" s="14"/>
      <c r="L156" s="210"/>
      <c r="M156" s="215"/>
      <c r="N156" s="216"/>
      <c r="O156" s="216"/>
      <c r="P156" s="216"/>
      <c r="Q156" s="216"/>
      <c r="R156" s="216"/>
      <c r="S156" s="216"/>
      <c r="T156" s="217"/>
      <c r="U156" s="14"/>
      <c r="V156" s="14"/>
      <c r="W156" s="14"/>
      <c r="X156" s="14"/>
      <c r="Y156" s="14"/>
      <c r="Z156" s="14"/>
      <c r="AA156" s="14"/>
      <c r="AB156" s="14"/>
      <c r="AC156" s="14"/>
      <c r="AD156" s="14"/>
      <c r="AE156" s="14"/>
      <c r="AT156" s="211" t="s">
        <v>271</v>
      </c>
      <c r="AU156" s="211" t="s">
        <v>87</v>
      </c>
      <c r="AV156" s="14" t="s">
        <v>87</v>
      </c>
      <c r="AW156" s="14" t="s">
        <v>32</v>
      </c>
      <c r="AX156" s="14" t="s">
        <v>77</v>
      </c>
      <c r="AY156" s="211" t="s">
        <v>177</v>
      </c>
    </row>
    <row r="157" s="15" customFormat="1">
      <c r="A157" s="15"/>
      <c r="B157" s="218"/>
      <c r="C157" s="15"/>
      <c r="D157" s="193" t="s">
        <v>271</v>
      </c>
      <c r="E157" s="219" t="s">
        <v>1</v>
      </c>
      <c r="F157" s="220" t="s">
        <v>276</v>
      </c>
      <c r="G157" s="15"/>
      <c r="H157" s="221">
        <v>0.57599999999999996</v>
      </c>
      <c r="I157" s="222"/>
      <c r="J157" s="15"/>
      <c r="K157" s="15"/>
      <c r="L157" s="218"/>
      <c r="M157" s="223"/>
      <c r="N157" s="224"/>
      <c r="O157" s="224"/>
      <c r="P157" s="224"/>
      <c r="Q157" s="224"/>
      <c r="R157" s="224"/>
      <c r="S157" s="224"/>
      <c r="T157" s="225"/>
      <c r="U157" s="15"/>
      <c r="V157" s="15"/>
      <c r="W157" s="15"/>
      <c r="X157" s="15"/>
      <c r="Y157" s="15"/>
      <c r="Z157" s="15"/>
      <c r="AA157" s="15"/>
      <c r="AB157" s="15"/>
      <c r="AC157" s="15"/>
      <c r="AD157" s="15"/>
      <c r="AE157" s="15"/>
      <c r="AT157" s="219" t="s">
        <v>271</v>
      </c>
      <c r="AU157" s="219" t="s">
        <v>87</v>
      </c>
      <c r="AV157" s="15" t="s">
        <v>269</v>
      </c>
      <c r="AW157" s="15" t="s">
        <v>32</v>
      </c>
      <c r="AX157" s="15" t="s">
        <v>85</v>
      </c>
      <c r="AY157" s="219" t="s">
        <v>177</v>
      </c>
    </row>
    <row r="158" s="12" customFormat="1" ht="22.8" customHeight="1">
      <c r="A158" s="12"/>
      <c r="B158" s="166"/>
      <c r="C158" s="12"/>
      <c r="D158" s="167" t="s">
        <v>76</v>
      </c>
      <c r="E158" s="177" t="s">
        <v>176</v>
      </c>
      <c r="F158" s="177" t="s">
        <v>490</v>
      </c>
      <c r="G158" s="12"/>
      <c r="H158" s="12"/>
      <c r="I158" s="169"/>
      <c r="J158" s="178">
        <f>BK158</f>
        <v>0</v>
      </c>
      <c r="K158" s="12"/>
      <c r="L158" s="166"/>
      <c r="M158" s="171"/>
      <c r="N158" s="172"/>
      <c r="O158" s="172"/>
      <c r="P158" s="173">
        <f>SUM(P159:P167)</f>
        <v>0</v>
      </c>
      <c r="Q158" s="172"/>
      <c r="R158" s="173">
        <f>SUM(R159:R167)</f>
        <v>3.4488120000000002</v>
      </c>
      <c r="S158" s="172"/>
      <c r="T158" s="174">
        <f>SUM(T159:T167)</f>
        <v>0</v>
      </c>
      <c r="U158" s="12"/>
      <c r="V158" s="12"/>
      <c r="W158" s="12"/>
      <c r="X158" s="12"/>
      <c r="Y158" s="12"/>
      <c r="Z158" s="12"/>
      <c r="AA158" s="12"/>
      <c r="AB158" s="12"/>
      <c r="AC158" s="12"/>
      <c r="AD158" s="12"/>
      <c r="AE158" s="12"/>
      <c r="AR158" s="167" t="s">
        <v>85</v>
      </c>
      <c r="AT158" s="175" t="s">
        <v>76</v>
      </c>
      <c r="AU158" s="175" t="s">
        <v>85</v>
      </c>
      <c r="AY158" s="167" t="s">
        <v>177</v>
      </c>
      <c r="BK158" s="176">
        <f>SUM(BK159:BK167)</f>
        <v>0</v>
      </c>
    </row>
    <row r="159" s="2" customFormat="1" ht="24.15" customHeight="1">
      <c r="A159" s="38"/>
      <c r="B159" s="179"/>
      <c r="C159" s="180" t="s">
        <v>324</v>
      </c>
      <c r="D159" s="180" t="s">
        <v>180</v>
      </c>
      <c r="E159" s="181" t="s">
        <v>492</v>
      </c>
      <c r="F159" s="182" t="s">
        <v>493</v>
      </c>
      <c r="G159" s="183" t="s">
        <v>220</v>
      </c>
      <c r="H159" s="184">
        <v>14.6</v>
      </c>
      <c r="I159" s="185"/>
      <c r="J159" s="186">
        <f>ROUND(I159*H159,2)</f>
        <v>0</v>
      </c>
      <c r="K159" s="182" t="s">
        <v>268</v>
      </c>
      <c r="L159" s="39"/>
      <c r="M159" s="187" t="s">
        <v>1</v>
      </c>
      <c r="N159" s="188" t="s">
        <v>42</v>
      </c>
      <c r="O159" s="77"/>
      <c r="P159" s="189">
        <f>O159*H159</f>
        <v>0</v>
      </c>
      <c r="Q159" s="189">
        <v>0</v>
      </c>
      <c r="R159" s="189">
        <f>Q159*H159</f>
        <v>0</v>
      </c>
      <c r="S159" s="189">
        <v>0</v>
      </c>
      <c r="T159" s="190">
        <f>S159*H159</f>
        <v>0</v>
      </c>
      <c r="U159" s="38"/>
      <c r="V159" s="38"/>
      <c r="W159" s="38"/>
      <c r="X159" s="38"/>
      <c r="Y159" s="38"/>
      <c r="Z159" s="38"/>
      <c r="AA159" s="38"/>
      <c r="AB159" s="38"/>
      <c r="AC159" s="38"/>
      <c r="AD159" s="38"/>
      <c r="AE159" s="38"/>
      <c r="AR159" s="191" t="s">
        <v>269</v>
      </c>
      <c r="AT159" s="191" t="s">
        <v>180</v>
      </c>
      <c r="AU159" s="191" t="s">
        <v>87</v>
      </c>
      <c r="AY159" s="19" t="s">
        <v>177</v>
      </c>
      <c r="BE159" s="192">
        <f>IF(N159="základní",J159,0)</f>
        <v>0</v>
      </c>
      <c r="BF159" s="192">
        <f>IF(N159="snížená",J159,0)</f>
        <v>0</v>
      </c>
      <c r="BG159" s="192">
        <f>IF(N159="zákl. přenesená",J159,0)</f>
        <v>0</v>
      </c>
      <c r="BH159" s="192">
        <f>IF(N159="sníž. přenesená",J159,0)</f>
        <v>0</v>
      </c>
      <c r="BI159" s="192">
        <f>IF(N159="nulová",J159,0)</f>
        <v>0</v>
      </c>
      <c r="BJ159" s="19" t="s">
        <v>85</v>
      </c>
      <c r="BK159" s="192">
        <f>ROUND(I159*H159,2)</f>
        <v>0</v>
      </c>
      <c r="BL159" s="19" t="s">
        <v>269</v>
      </c>
      <c r="BM159" s="191" t="s">
        <v>2625</v>
      </c>
    </row>
    <row r="160" s="14" customFormat="1">
      <c r="A160" s="14"/>
      <c r="B160" s="210"/>
      <c r="C160" s="14"/>
      <c r="D160" s="193" t="s">
        <v>271</v>
      </c>
      <c r="E160" s="211" t="s">
        <v>1</v>
      </c>
      <c r="F160" s="212" t="s">
        <v>2128</v>
      </c>
      <c r="G160" s="14"/>
      <c r="H160" s="213">
        <v>14.6</v>
      </c>
      <c r="I160" s="214"/>
      <c r="J160" s="14"/>
      <c r="K160" s="14"/>
      <c r="L160" s="210"/>
      <c r="M160" s="215"/>
      <c r="N160" s="216"/>
      <c r="O160" s="216"/>
      <c r="P160" s="216"/>
      <c r="Q160" s="216"/>
      <c r="R160" s="216"/>
      <c r="S160" s="216"/>
      <c r="T160" s="217"/>
      <c r="U160" s="14"/>
      <c r="V160" s="14"/>
      <c r="W160" s="14"/>
      <c r="X160" s="14"/>
      <c r="Y160" s="14"/>
      <c r="Z160" s="14"/>
      <c r="AA160" s="14"/>
      <c r="AB160" s="14"/>
      <c r="AC160" s="14"/>
      <c r="AD160" s="14"/>
      <c r="AE160" s="14"/>
      <c r="AT160" s="211" t="s">
        <v>271</v>
      </c>
      <c r="AU160" s="211" t="s">
        <v>87</v>
      </c>
      <c r="AV160" s="14" t="s">
        <v>87</v>
      </c>
      <c r="AW160" s="14" t="s">
        <v>32</v>
      </c>
      <c r="AX160" s="14" t="s">
        <v>85</v>
      </c>
      <c r="AY160" s="211" t="s">
        <v>177</v>
      </c>
    </row>
    <row r="161" s="2" customFormat="1" ht="21.75" customHeight="1">
      <c r="A161" s="38"/>
      <c r="B161" s="179"/>
      <c r="C161" s="180" t="s">
        <v>329</v>
      </c>
      <c r="D161" s="180" t="s">
        <v>180</v>
      </c>
      <c r="E161" s="181" t="s">
        <v>496</v>
      </c>
      <c r="F161" s="182" t="s">
        <v>497</v>
      </c>
      <c r="G161" s="183" t="s">
        <v>220</v>
      </c>
      <c r="H161" s="184">
        <v>14.6</v>
      </c>
      <c r="I161" s="185"/>
      <c r="J161" s="186">
        <f>ROUND(I161*H161,2)</f>
        <v>0</v>
      </c>
      <c r="K161" s="182" t="s">
        <v>268</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269</v>
      </c>
      <c r="AT161" s="191" t="s">
        <v>180</v>
      </c>
      <c r="AU161" s="191" t="s">
        <v>87</v>
      </c>
      <c r="AY161" s="19" t="s">
        <v>177</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269</v>
      </c>
      <c r="BM161" s="191" t="s">
        <v>2626</v>
      </c>
    </row>
    <row r="162" s="14" customFormat="1">
      <c r="A162" s="14"/>
      <c r="B162" s="210"/>
      <c r="C162" s="14"/>
      <c r="D162" s="193" t="s">
        <v>271</v>
      </c>
      <c r="E162" s="211" t="s">
        <v>1</v>
      </c>
      <c r="F162" s="212" t="s">
        <v>2128</v>
      </c>
      <c r="G162" s="14"/>
      <c r="H162" s="213">
        <v>14.6</v>
      </c>
      <c r="I162" s="214"/>
      <c r="J162" s="14"/>
      <c r="K162" s="14"/>
      <c r="L162" s="210"/>
      <c r="M162" s="215"/>
      <c r="N162" s="216"/>
      <c r="O162" s="216"/>
      <c r="P162" s="216"/>
      <c r="Q162" s="216"/>
      <c r="R162" s="216"/>
      <c r="S162" s="216"/>
      <c r="T162" s="217"/>
      <c r="U162" s="14"/>
      <c r="V162" s="14"/>
      <c r="W162" s="14"/>
      <c r="X162" s="14"/>
      <c r="Y162" s="14"/>
      <c r="Z162" s="14"/>
      <c r="AA162" s="14"/>
      <c r="AB162" s="14"/>
      <c r="AC162" s="14"/>
      <c r="AD162" s="14"/>
      <c r="AE162" s="14"/>
      <c r="AT162" s="211" t="s">
        <v>271</v>
      </c>
      <c r="AU162" s="211" t="s">
        <v>87</v>
      </c>
      <c r="AV162" s="14" t="s">
        <v>87</v>
      </c>
      <c r="AW162" s="14" t="s">
        <v>32</v>
      </c>
      <c r="AX162" s="14" t="s">
        <v>85</v>
      </c>
      <c r="AY162" s="211" t="s">
        <v>177</v>
      </c>
    </row>
    <row r="163" s="2" customFormat="1" ht="24.15" customHeight="1">
      <c r="A163" s="38"/>
      <c r="B163" s="179"/>
      <c r="C163" s="180" t="s">
        <v>335</v>
      </c>
      <c r="D163" s="180" t="s">
        <v>180</v>
      </c>
      <c r="E163" s="181" t="s">
        <v>500</v>
      </c>
      <c r="F163" s="182" t="s">
        <v>501</v>
      </c>
      <c r="G163" s="183" t="s">
        <v>220</v>
      </c>
      <c r="H163" s="184">
        <v>14.6</v>
      </c>
      <c r="I163" s="185"/>
      <c r="J163" s="186">
        <f>ROUND(I163*H163,2)</f>
        <v>0</v>
      </c>
      <c r="K163" s="182" t="s">
        <v>268</v>
      </c>
      <c r="L163" s="39"/>
      <c r="M163" s="187" t="s">
        <v>1</v>
      </c>
      <c r="N163" s="188" t="s">
        <v>42</v>
      </c>
      <c r="O163" s="77"/>
      <c r="P163" s="189">
        <f>O163*H163</f>
        <v>0</v>
      </c>
      <c r="Q163" s="189">
        <v>0.089219999999999994</v>
      </c>
      <c r="R163" s="189">
        <f>Q163*H163</f>
        <v>1.3026119999999999</v>
      </c>
      <c r="S163" s="189">
        <v>0</v>
      </c>
      <c r="T163" s="190">
        <f>S163*H163</f>
        <v>0</v>
      </c>
      <c r="U163" s="38"/>
      <c r="V163" s="38"/>
      <c r="W163" s="38"/>
      <c r="X163" s="38"/>
      <c r="Y163" s="38"/>
      <c r="Z163" s="38"/>
      <c r="AA163" s="38"/>
      <c r="AB163" s="38"/>
      <c r="AC163" s="38"/>
      <c r="AD163" s="38"/>
      <c r="AE163" s="38"/>
      <c r="AR163" s="191" t="s">
        <v>269</v>
      </c>
      <c r="AT163" s="191" t="s">
        <v>180</v>
      </c>
      <c r="AU163" s="191" t="s">
        <v>87</v>
      </c>
      <c r="AY163" s="19" t="s">
        <v>177</v>
      </c>
      <c r="BE163" s="192">
        <f>IF(N163="základní",J163,0)</f>
        <v>0</v>
      </c>
      <c r="BF163" s="192">
        <f>IF(N163="snížená",J163,0)</f>
        <v>0</v>
      </c>
      <c r="BG163" s="192">
        <f>IF(N163="zákl. přenesená",J163,0)</f>
        <v>0</v>
      </c>
      <c r="BH163" s="192">
        <f>IF(N163="sníž. přenesená",J163,0)</f>
        <v>0</v>
      </c>
      <c r="BI163" s="192">
        <f>IF(N163="nulová",J163,0)</f>
        <v>0</v>
      </c>
      <c r="BJ163" s="19" t="s">
        <v>85</v>
      </c>
      <c r="BK163" s="192">
        <f>ROUND(I163*H163,2)</f>
        <v>0</v>
      </c>
      <c r="BL163" s="19" t="s">
        <v>269</v>
      </c>
      <c r="BM163" s="191" t="s">
        <v>2233</v>
      </c>
    </row>
    <row r="164" s="14" customFormat="1">
      <c r="A164" s="14"/>
      <c r="B164" s="210"/>
      <c r="C164" s="14"/>
      <c r="D164" s="193" t="s">
        <v>271</v>
      </c>
      <c r="E164" s="211" t="s">
        <v>1</v>
      </c>
      <c r="F164" s="212" t="s">
        <v>2611</v>
      </c>
      <c r="G164" s="14"/>
      <c r="H164" s="213">
        <v>14.6</v>
      </c>
      <c r="I164" s="214"/>
      <c r="J164" s="14"/>
      <c r="K164" s="14"/>
      <c r="L164" s="210"/>
      <c r="M164" s="215"/>
      <c r="N164" s="216"/>
      <c r="O164" s="216"/>
      <c r="P164" s="216"/>
      <c r="Q164" s="216"/>
      <c r="R164" s="216"/>
      <c r="S164" s="216"/>
      <c r="T164" s="217"/>
      <c r="U164" s="14"/>
      <c r="V164" s="14"/>
      <c r="W164" s="14"/>
      <c r="X164" s="14"/>
      <c r="Y164" s="14"/>
      <c r="Z164" s="14"/>
      <c r="AA164" s="14"/>
      <c r="AB164" s="14"/>
      <c r="AC164" s="14"/>
      <c r="AD164" s="14"/>
      <c r="AE164" s="14"/>
      <c r="AT164" s="211" t="s">
        <v>271</v>
      </c>
      <c r="AU164" s="211" t="s">
        <v>87</v>
      </c>
      <c r="AV164" s="14" t="s">
        <v>87</v>
      </c>
      <c r="AW164" s="14" t="s">
        <v>32</v>
      </c>
      <c r="AX164" s="14" t="s">
        <v>77</v>
      </c>
      <c r="AY164" s="211" t="s">
        <v>177</v>
      </c>
    </row>
    <row r="165" s="15" customFormat="1">
      <c r="A165" s="15"/>
      <c r="B165" s="218"/>
      <c r="C165" s="15"/>
      <c r="D165" s="193" t="s">
        <v>271</v>
      </c>
      <c r="E165" s="219" t="s">
        <v>2128</v>
      </c>
      <c r="F165" s="220" t="s">
        <v>276</v>
      </c>
      <c r="G165" s="15"/>
      <c r="H165" s="221">
        <v>14.6</v>
      </c>
      <c r="I165" s="222"/>
      <c r="J165" s="15"/>
      <c r="K165" s="15"/>
      <c r="L165" s="218"/>
      <c r="M165" s="223"/>
      <c r="N165" s="224"/>
      <c r="O165" s="224"/>
      <c r="P165" s="224"/>
      <c r="Q165" s="224"/>
      <c r="R165" s="224"/>
      <c r="S165" s="224"/>
      <c r="T165" s="225"/>
      <c r="U165" s="15"/>
      <c r="V165" s="15"/>
      <c r="W165" s="15"/>
      <c r="X165" s="15"/>
      <c r="Y165" s="15"/>
      <c r="Z165" s="15"/>
      <c r="AA165" s="15"/>
      <c r="AB165" s="15"/>
      <c r="AC165" s="15"/>
      <c r="AD165" s="15"/>
      <c r="AE165" s="15"/>
      <c r="AT165" s="219" t="s">
        <v>271</v>
      </c>
      <c r="AU165" s="219" t="s">
        <v>87</v>
      </c>
      <c r="AV165" s="15" t="s">
        <v>269</v>
      </c>
      <c r="AW165" s="15" t="s">
        <v>32</v>
      </c>
      <c r="AX165" s="15" t="s">
        <v>85</v>
      </c>
      <c r="AY165" s="219" t="s">
        <v>177</v>
      </c>
    </row>
    <row r="166" s="2" customFormat="1" ht="16.5" customHeight="1">
      <c r="A166" s="38"/>
      <c r="B166" s="179"/>
      <c r="C166" s="226" t="s">
        <v>339</v>
      </c>
      <c r="D166" s="226" t="s">
        <v>330</v>
      </c>
      <c r="E166" s="227" t="s">
        <v>2555</v>
      </c>
      <c r="F166" s="228" t="s">
        <v>2556</v>
      </c>
      <c r="G166" s="229" t="s">
        <v>220</v>
      </c>
      <c r="H166" s="230">
        <v>15.33</v>
      </c>
      <c r="I166" s="231"/>
      <c r="J166" s="232">
        <f>ROUND(I166*H166,2)</f>
        <v>0</v>
      </c>
      <c r="K166" s="228" t="s">
        <v>1</v>
      </c>
      <c r="L166" s="233"/>
      <c r="M166" s="234" t="s">
        <v>1</v>
      </c>
      <c r="N166" s="235" t="s">
        <v>42</v>
      </c>
      <c r="O166" s="77"/>
      <c r="P166" s="189">
        <f>O166*H166</f>
        <v>0</v>
      </c>
      <c r="Q166" s="189">
        <v>0.14000000000000001</v>
      </c>
      <c r="R166" s="189">
        <f>Q166*H166</f>
        <v>2.1462000000000003</v>
      </c>
      <c r="S166" s="189">
        <v>0</v>
      </c>
      <c r="T166" s="190">
        <f>S166*H166</f>
        <v>0</v>
      </c>
      <c r="U166" s="38"/>
      <c r="V166" s="38"/>
      <c r="W166" s="38"/>
      <c r="X166" s="38"/>
      <c r="Y166" s="38"/>
      <c r="Z166" s="38"/>
      <c r="AA166" s="38"/>
      <c r="AB166" s="38"/>
      <c r="AC166" s="38"/>
      <c r="AD166" s="38"/>
      <c r="AE166" s="38"/>
      <c r="AR166" s="191" t="s">
        <v>235</v>
      </c>
      <c r="AT166" s="191" t="s">
        <v>330</v>
      </c>
      <c r="AU166" s="191" t="s">
        <v>87</v>
      </c>
      <c r="AY166" s="19" t="s">
        <v>177</v>
      </c>
      <c r="BE166" s="192">
        <f>IF(N166="základní",J166,0)</f>
        <v>0</v>
      </c>
      <c r="BF166" s="192">
        <f>IF(N166="snížená",J166,0)</f>
        <v>0</v>
      </c>
      <c r="BG166" s="192">
        <f>IF(N166="zákl. přenesená",J166,0)</f>
        <v>0</v>
      </c>
      <c r="BH166" s="192">
        <f>IF(N166="sníž. přenesená",J166,0)</f>
        <v>0</v>
      </c>
      <c r="BI166" s="192">
        <f>IF(N166="nulová",J166,0)</f>
        <v>0</v>
      </c>
      <c r="BJ166" s="19" t="s">
        <v>85</v>
      </c>
      <c r="BK166" s="192">
        <f>ROUND(I166*H166,2)</f>
        <v>0</v>
      </c>
      <c r="BL166" s="19" t="s">
        <v>269</v>
      </c>
      <c r="BM166" s="191" t="s">
        <v>2627</v>
      </c>
    </row>
    <row r="167" s="14" customFormat="1">
      <c r="A167" s="14"/>
      <c r="B167" s="210"/>
      <c r="C167" s="14"/>
      <c r="D167" s="193" t="s">
        <v>271</v>
      </c>
      <c r="E167" s="211" t="s">
        <v>1</v>
      </c>
      <c r="F167" s="212" t="s">
        <v>2558</v>
      </c>
      <c r="G167" s="14"/>
      <c r="H167" s="213">
        <v>15.33</v>
      </c>
      <c r="I167" s="214"/>
      <c r="J167" s="14"/>
      <c r="K167" s="14"/>
      <c r="L167" s="210"/>
      <c r="M167" s="215"/>
      <c r="N167" s="216"/>
      <c r="O167" s="216"/>
      <c r="P167" s="216"/>
      <c r="Q167" s="216"/>
      <c r="R167" s="216"/>
      <c r="S167" s="216"/>
      <c r="T167" s="217"/>
      <c r="U167" s="14"/>
      <c r="V167" s="14"/>
      <c r="W167" s="14"/>
      <c r="X167" s="14"/>
      <c r="Y167" s="14"/>
      <c r="Z167" s="14"/>
      <c r="AA167" s="14"/>
      <c r="AB167" s="14"/>
      <c r="AC167" s="14"/>
      <c r="AD167" s="14"/>
      <c r="AE167" s="14"/>
      <c r="AT167" s="211" t="s">
        <v>271</v>
      </c>
      <c r="AU167" s="211" t="s">
        <v>87</v>
      </c>
      <c r="AV167" s="14" t="s">
        <v>87</v>
      </c>
      <c r="AW167" s="14" t="s">
        <v>32</v>
      </c>
      <c r="AX167" s="14" t="s">
        <v>85</v>
      </c>
      <c r="AY167" s="211" t="s">
        <v>177</v>
      </c>
    </row>
    <row r="168" s="12" customFormat="1" ht="22.8" customHeight="1">
      <c r="A168" s="12"/>
      <c r="B168" s="166"/>
      <c r="C168" s="12"/>
      <c r="D168" s="167" t="s">
        <v>76</v>
      </c>
      <c r="E168" s="177" t="s">
        <v>317</v>
      </c>
      <c r="F168" s="177" t="s">
        <v>652</v>
      </c>
      <c r="G168" s="12"/>
      <c r="H168" s="12"/>
      <c r="I168" s="169"/>
      <c r="J168" s="178">
        <f>BK168</f>
        <v>0</v>
      </c>
      <c r="K168" s="12"/>
      <c r="L168" s="166"/>
      <c r="M168" s="171"/>
      <c r="N168" s="172"/>
      <c r="O168" s="172"/>
      <c r="P168" s="173">
        <f>SUM(P169:P180)</f>
        <v>0</v>
      </c>
      <c r="Q168" s="172"/>
      <c r="R168" s="173">
        <f>SUM(R169:R180)</f>
        <v>3.4471093039999996</v>
      </c>
      <c r="S168" s="172"/>
      <c r="T168" s="174">
        <f>SUM(T169:T180)</f>
        <v>0.84588000000000008</v>
      </c>
      <c r="U168" s="12"/>
      <c r="V168" s="12"/>
      <c r="W168" s="12"/>
      <c r="X168" s="12"/>
      <c r="Y168" s="12"/>
      <c r="Z168" s="12"/>
      <c r="AA168" s="12"/>
      <c r="AB168" s="12"/>
      <c r="AC168" s="12"/>
      <c r="AD168" s="12"/>
      <c r="AE168" s="12"/>
      <c r="AR168" s="167" t="s">
        <v>85</v>
      </c>
      <c r="AT168" s="175" t="s">
        <v>76</v>
      </c>
      <c r="AU168" s="175" t="s">
        <v>85</v>
      </c>
      <c r="AY168" s="167" t="s">
        <v>177</v>
      </c>
      <c r="BK168" s="176">
        <f>SUM(BK169:BK180)</f>
        <v>0</v>
      </c>
    </row>
    <row r="169" s="2" customFormat="1" ht="33" customHeight="1">
      <c r="A169" s="38"/>
      <c r="B169" s="179"/>
      <c r="C169" s="180" t="s">
        <v>343</v>
      </c>
      <c r="D169" s="180" t="s">
        <v>180</v>
      </c>
      <c r="E169" s="181" t="s">
        <v>654</v>
      </c>
      <c r="F169" s="182" t="s">
        <v>655</v>
      </c>
      <c r="G169" s="183" t="s">
        <v>369</v>
      </c>
      <c r="H169" s="184">
        <v>8.6999999999999993</v>
      </c>
      <c r="I169" s="185"/>
      <c r="J169" s="186">
        <f>ROUND(I169*H169,2)</f>
        <v>0</v>
      </c>
      <c r="K169" s="182" t="s">
        <v>268</v>
      </c>
      <c r="L169" s="39"/>
      <c r="M169" s="187" t="s">
        <v>1</v>
      </c>
      <c r="N169" s="188" t="s">
        <v>42</v>
      </c>
      <c r="O169" s="77"/>
      <c r="P169" s="189">
        <f>O169*H169</f>
        <v>0</v>
      </c>
      <c r="Q169" s="189">
        <v>0.15539952000000001</v>
      </c>
      <c r="R169" s="189">
        <f>Q169*H169</f>
        <v>1.3519758239999999</v>
      </c>
      <c r="S169" s="189">
        <v>0</v>
      </c>
      <c r="T169" s="190">
        <f>S169*H169</f>
        <v>0</v>
      </c>
      <c r="U169" s="38"/>
      <c r="V169" s="38"/>
      <c r="W169" s="38"/>
      <c r="X169" s="38"/>
      <c r="Y169" s="38"/>
      <c r="Z169" s="38"/>
      <c r="AA169" s="38"/>
      <c r="AB169" s="38"/>
      <c r="AC169" s="38"/>
      <c r="AD169" s="38"/>
      <c r="AE169" s="38"/>
      <c r="AR169" s="191" t="s">
        <v>269</v>
      </c>
      <c r="AT169" s="191" t="s">
        <v>180</v>
      </c>
      <c r="AU169" s="191" t="s">
        <v>87</v>
      </c>
      <c r="AY169" s="19" t="s">
        <v>177</v>
      </c>
      <c r="BE169" s="192">
        <f>IF(N169="základní",J169,0)</f>
        <v>0</v>
      </c>
      <c r="BF169" s="192">
        <f>IF(N169="snížená",J169,0)</f>
        <v>0</v>
      </c>
      <c r="BG169" s="192">
        <f>IF(N169="zákl. přenesená",J169,0)</f>
        <v>0</v>
      </c>
      <c r="BH169" s="192">
        <f>IF(N169="sníž. přenesená",J169,0)</f>
        <v>0</v>
      </c>
      <c r="BI169" s="192">
        <f>IF(N169="nulová",J169,0)</f>
        <v>0</v>
      </c>
      <c r="BJ169" s="19" t="s">
        <v>85</v>
      </c>
      <c r="BK169" s="192">
        <f>ROUND(I169*H169,2)</f>
        <v>0</v>
      </c>
      <c r="BL169" s="19" t="s">
        <v>269</v>
      </c>
      <c r="BM169" s="191" t="s">
        <v>2628</v>
      </c>
    </row>
    <row r="170" s="2" customFormat="1" ht="16.5" customHeight="1">
      <c r="A170" s="38"/>
      <c r="B170" s="179"/>
      <c r="C170" s="226" t="s">
        <v>8</v>
      </c>
      <c r="D170" s="226" t="s">
        <v>330</v>
      </c>
      <c r="E170" s="227" t="s">
        <v>660</v>
      </c>
      <c r="F170" s="228" t="s">
        <v>661</v>
      </c>
      <c r="G170" s="229" t="s">
        <v>369</v>
      </c>
      <c r="H170" s="230">
        <v>8.8740000000000006</v>
      </c>
      <c r="I170" s="231"/>
      <c r="J170" s="232">
        <f>ROUND(I170*H170,2)</f>
        <v>0</v>
      </c>
      <c r="K170" s="228" t="s">
        <v>268</v>
      </c>
      <c r="L170" s="233"/>
      <c r="M170" s="234" t="s">
        <v>1</v>
      </c>
      <c r="N170" s="235" t="s">
        <v>42</v>
      </c>
      <c r="O170" s="77"/>
      <c r="P170" s="189">
        <f>O170*H170</f>
        <v>0</v>
      </c>
      <c r="Q170" s="189">
        <v>0.10199999999999999</v>
      </c>
      <c r="R170" s="189">
        <f>Q170*H170</f>
        <v>0.90514799999999995</v>
      </c>
      <c r="S170" s="189">
        <v>0</v>
      </c>
      <c r="T170" s="190">
        <f>S170*H170</f>
        <v>0</v>
      </c>
      <c r="U170" s="38"/>
      <c r="V170" s="38"/>
      <c r="W170" s="38"/>
      <c r="X170" s="38"/>
      <c r="Y170" s="38"/>
      <c r="Z170" s="38"/>
      <c r="AA170" s="38"/>
      <c r="AB170" s="38"/>
      <c r="AC170" s="38"/>
      <c r="AD170" s="38"/>
      <c r="AE170" s="38"/>
      <c r="AR170" s="191" t="s">
        <v>235</v>
      </c>
      <c r="AT170" s="191" t="s">
        <v>330</v>
      </c>
      <c r="AU170" s="191" t="s">
        <v>87</v>
      </c>
      <c r="AY170" s="19" t="s">
        <v>177</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269</v>
      </c>
      <c r="BM170" s="191" t="s">
        <v>2629</v>
      </c>
    </row>
    <row r="171" s="14" customFormat="1">
      <c r="A171" s="14"/>
      <c r="B171" s="210"/>
      <c r="C171" s="14"/>
      <c r="D171" s="193" t="s">
        <v>271</v>
      </c>
      <c r="E171" s="211" t="s">
        <v>1</v>
      </c>
      <c r="F171" s="212" t="s">
        <v>2630</v>
      </c>
      <c r="G171" s="14"/>
      <c r="H171" s="213">
        <v>8.8740000000000006</v>
      </c>
      <c r="I171" s="214"/>
      <c r="J171" s="14"/>
      <c r="K171" s="14"/>
      <c r="L171" s="210"/>
      <c r="M171" s="215"/>
      <c r="N171" s="216"/>
      <c r="O171" s="216"/>
      <c r="P171" s="216"/>
      <c r="Q171" s="216"/>
      <c r="R171" s="216"/>
      <c r="S171" s="216"/>
      <c r="T171" s="217"/>
      <c r="U171" s="14"/>
      <c r="V171" s="14"/>
      <c r="W171" s="14"/>
      <c r="X171" s="14"/>
      <c r="Y171" s="14"/>
      <c r="Z171" s="14"/>
      <c r="AA171" s="14"/>
      <c r="AB171" s="14"/>
      <c r="AC171" s="14"/>
      <c r="AD171" s="14"/>
      <c r="AE171" s="14"/>
      <c r="AT171" s="211" t="s">
        <v>271</v>
      </c>
      <c r="AU171" s="211" t="s">
        <v>87</v>
      </c>
      <c r="AV171" s="14" t="s">
        <v>87</v>
      </c>
      <c r="AW171" s="14" t="s">
        <v>32</v>
      </c>
      <c r="AX171" s="14" t="s">
        <v>85</v>
      </c>
      <c r="AY171" s="211" t="s">
        <v>177</v>
      </c>
    </row>
    <row r="172" s="2" customFormat="1" ht="24.15" customHeight="1">
      <c r="A172" s="38"/>
      <c r="B172" s="179"/>
      <c r="C172" s="180" t="s">
        <v>350</v>
      </c>
      <c r="D172" s="180" t="s">
        <v>180</v>
      </c>
      <c r="E172" s="181" t="s">
        <v>675</v>
      </c>
      <c r="F172" s="182" t="s">
        <v>676</v>
      </c>
      <c r="G172" s="183" t="s">
        <v>267</v>
      </c>
      <c r="H172" s="184">
        <v>0.52200000000000002</v>
      </c>
      <c r="I172" s="185"/>
      <c r="J172" s="186">
        <f>ROUND(I172*H172,2)</f>
        <v>0</v>
      </c>
      <c r="K172" s="182" t="s">
        <v>268</v>
      </c>
      <c r="L172" s="39"/>
      <c r="M172" s="187" t="s">
        <v>1</v>
      </c>
      <c r="N172" s="188" t="s">
        <v>42</v>
      </c>
      <c r="O172" s="77"/>
      <c r="P172" s="189">
        <f>O172*H172</f>
        <v>0</v>
      </c>
      <c r="Q172" s="189">
        <v>2.2563399999999998</v>
      </c>
      <c r="R172" s="189">
        <f>Q172*H172</f>
        <v>1.1778094799999999</v>
      </c>
      <c r="S172" s="189">
        <v>0</v>
      </c>
      <c r="T172" s="190">
        <f>S172*H172</f>
        <v>0</v>
      </c>
      <c r="U172" s="38"/>
      <c r="V172" s="38"/>
      <c r="W172" s="38"/>
      <c r="X172" s="38"/>
      <c r="Y172" s="38"/>
      <c r="Z172" s="38"/>
      <c r="AA172" s="38"/>
      <c r="AB172" s="38"/>
      <c r="AC172" s="38"/>
      <c r="AD172" s="38"/>
      <c r="AE172" s="38"/>
      <c r="AR172" s="191" t="s">
        <v>269</v>
      </c>
      <c r="AT172" s="191" t="s">
        <v>180</v>
      </c>
      <c r="AU172" s="191" t="s">
        <v>87</v>
      </c>
      <c r="AY172" s="19" t="s">
        <v>177</v>
      </c>
      <c r="BE172" s="192">
        <f>IF(N172="základní",J172,0)</f>
        <v>0</v>
      </c>
      <c r="BF172" s="192">
        <f>IF(N172="snížená",J172,0)</f>
        <v>0</v>
      </c>
      <c r="BG172" s="192">
        <f>IF(N172="zákl. přenesená",J172,0)</f>
        <v>0</v>
      </c>
      <c r="BH172" s="192">
        <f>IF(N172="sníž. přenesená",J172,0)</f>
        <v>0</v>
      </c>
      <c r="BI172" s="192">
        <f>IF(N172="nulová",J172,0)</f>
        <v>0</v>
      </c>
      <c r="BJ172" s="19" t="s">
        <v>85</v>
      </c>
      <c r="BK172" s="192">
        <f>ROUND(I172*H172,2)</f>
        <v>0</v>
      </c>
      <c r="BL172" s="19" t="s">
        <v>269</v>
      </c>
      <c r="BM172" s="191" t="s">
        <v>2631</v>
      </c>
    </row>
    <row r="173" s="14" customFormat="1">
      <c r="A173" s="14"/>
      <c r="B173" s="210"/>
      <c r="C173" s="14"/>
      <c r="D173" s="193" t="s">
        <v>271</v>
      </c>
      <c r="E173" s="211" t="s">
        <v>1</v>
      </c>
      <c r="F173" s="212" t="s">
        <v>2632</v>
      </c>
      <c r="G173" s="14"/>
      <c r="H173" s="213">
        <v>0.52200000000000002</v>
      </c>
      <c r="I173" s="214"/>
      <c r="J173" s="14"/>
      <c r="K173" s="14"/>
      <c r="L173" s="210"/>
      <c r="M173" s="215"/>
      <c r="N173" s="216"/>
      <c r="O173" s="216"/>
      <c r="P173" s="216"/>
      <c r="Q173" s="216"/>
      <c r="R173" s="216"/>
      <c r="S173" s="216"/>
      <c r="T173" s="217"/>
      <c r="U173" s="14"/>
      <c r="V173" s="14"/>
      <c r="W173" s="14"/>
      <c r="X173" s="14"/>
      <c r="Y173" s="14"/>
      <c r="Z173" s="14"/>
      <c r="AA173" s="14"/>
      <c r="AB173" s="14"/>
      <c r="AC173" s="14"/>
      <c r="AD173" s="14"/>
      <c r="AE173" s="14"/>
      <c r="AT173" s="211" t="s">
        <v>271</v>
      </c>
      <c r="AU173" s="211" t="s">
        <v>87</v>
      </c>
      <c r="AV173" s="14" t="s">
        <v>87</v>
      </c>
      <c r="AW173" s="14" t="s">
        <v>32</v>
      </c>
      <c r="AX173" s="14" t="s">
        <v>85</v>
      </c>
      <c r="AY173" s="211" t="s">
        <v>177</v>
      </c>
    </row>
    <row r="174" s="2" customFormat="1" ht="16.5" customHeight="1">
      <c r="A174" s="38"/>
      <c r="B174" s="179"/>
      <c r="C174" s="180" t="s">
        <v>356</v>
      </c>
      <c r="D174" s="180" t="s">
        <v>180</v>
      </c>
      <c r="E174" s="181" t="s">
        <v>695</v>
      </c>
      <c r="F174" s="182" t="s">
        <v>696</v>
      </c>
      <c r="G174" s="183" t="s">
        <v>327</v>
      </c>
      <c r="H174" s="184">
        <v>1</v>
      </c>
      <c r="I174" s="185"/>
      <c r="J174" s="186">
        <f>ROUND(I174*H174,2)</f>
        <v>0</v>
      </c>
      <c r="K174" s="182" t="s">
        <v>268</v>
      </c>
      <c r="L174" s="39"/>
      <c r="M174" s="187" t="s">
        <v>1</v>
      </c>
      <c r="N174" s="188" t="s">
        <v>42</v>
      </c>
      <c r="O174" s="77"/>
      <c r="P174" s="189">
        <f>O174*H174</f>
        <v>0</v>
      </c>
      <c r="Q174" s="189">
        <v>0.000176</v>
      </c>
      <c r="R174" s="189">
        <f>Q174*H174</f>
        <v>0.000176</v>
      </c>
      <c r="S174" s="189">
        <v>0</v>
      </c>
      <c r="T174" s="190">
        <f>S174*H174</f>
        <v>0</v>
      </c>
      <c r="U174" s="38"/>
      <c r="V174" s="38"/>
      <c r="W174" s="38"/>
      <c r="X174" s="38"/>
      <c r="Y174" s="38"/>
      <c r="Z174" s="38"/>
      <c r="AA174" s="38"/>
      <c r="AB174" s="38"/>
      <c r="AC174" s="38"/>
      <c r="AD174" s="38"/>
      <c r="AE174" s="38"/>
      <c r="AR174" s="191" t="s">
        <v>269</v>
      </c>
      <c r="AT174" s="191" t="s">
        <v>180</v>
      </c>
      <c r="AU174" s="191" t="s">
        <v>87</v>
      </c>
      <c r="AY174" s="19" t="s">
        <v>177</v>
      </c>
      <c r="BE174" s="192">
        <f>IF(N174="základní",J174,0)</f>
        <v>0</v>
      </c>
      <c r="BF174" s="192">
        <f>IF(N174="snížená",J174,0)</f>
        <v>0</v>
      </c>
      <c r="BG174" s="192">
        <f>IF(N174="zákl. přenesená",J174,0)</f>
        <v>0</v>
      </c>
      <c r="BH174" s="192">
        <f>IF(N174="sníž. přenesená",J174,0)</f>
        <v>0</v>
      </c>
      <c r="BI174" s="192">
        <f>IF(N174="nulová",J174,0)</f>
        <v>0</v>
      </c>
      <c r="BJ174" s="19" t="s">
        <v>85</v>
      </c>
      <c r="BK174" s="192">
        <f>ROUND(I174*H174,2)</f>
        <v>0</v>
      </c>
      <c r="BL174" s="19" t="s">
        <v>269</v>
      </c>
      <c r="BM174" s="191" t="s">
        <v>2633</v>
      </c>
    </row>
    <row r="175" s="2" customFormat="1" ht="16.5" customHeight="1">
      <c r="A175" s="38"/>
      <c r="B175" s="179"/>
      <c r="C175" s="226" t="s">
        <v>361</v>
      </c>
      <c r="D175" s="226" t="s">
        <v>330</v>
      </c>
      <c r="E175" s="227" t="s">
        <v>699</v>
      </c>
      <c r="F175" s="228" t="s">
        <v>700</v>
      </c>
      <c r="G175" s="229" t="s">
        <v>327</v>
      </c>
      <c r="H175" s="230">
        <v>1</v>
      </c>
      <c r="I175" s="231"/>
      <c r="J175" s="232">
        <f>ROUND(I175*H175,2)</f>
        <v>0</v>
      </c>
      <c r="K175" s="228" t="s">
        <v>268</v>
      </c>
      <c r="L175" s="233"/>
      <c r="M175" s="234" t="s">
        <v>1</v>
      </c>
      <c r="N175" s="235" t="s">
        <v>42</v>
      </c>
      <c r="O175" s="77"/>
      <c r="P175" s="189">
        <f>O175*H175</f>
        <v>0</v>
      </c>
      <c r="Q175" s="189">
        <v>0.012</v>
      </c>
      <c r="R175" s="189">
        <f>Q175*H175</f>
        <v>0.012</v>
      </c>
      <c r="S175" s="189">
        <v>0</v>
      </c>
      <c r="T175" s="190">
        <f>S175*H175</f>
        <v>0</v>
      </c>
      <c r="U175" s="38"/>
      <c r="V175" s="38"/>
      <c r="W175" s="38"/>
      <c r="X175" s="38"/>
      <c r="Y175" s="38"/>
      <c r="Z175" s="38"/>
      <c r="AA175" s="38"/>
      <c r="AB175" s="38"/>
      <c r="AC175" s="38"/>
      <c r="AD175" s="38"/>
      <c r="AE175" s="38"/>
      <c r="AR175" s="191" t="s">
        <v>235</v>
      </c>
      <c r="AT175" s="191" t="s">
        <v>330</v>
      </c>
      <c r="AU175" s="191" t="s">
        <v>87</v>
      </c>
      <c r="AY175" s="19" t="s">
        <v>177</v>
      </c>
      <c r="BE175" s="192">
        <f>IF(N175="základní",J175,0)</f>
        <v>0</v>
      </c>
      <c r="BF175" s="192">
        <f>IF(N175="snížená",J175,0)</f>
        <v>0</v>
      </c>
      <c r="BG175" s="192">
        <f>IF(N175="zákl. přenesená",J175,0)</f>
        <v>0</v>
      </c>
      <c r="BH175" s="192">
        <f>IF(N175="sníž. přenesená",J175,0)</f>
        <v>0</v>
      </c>
      <c r="BI175" s="192">
        <f>IF(N175="nulová",J175,0)</f>
        <v>0</v>
      </c>
      <c r="BJ175" s="19" t="s">
        <v>85</v>
      </c>
      <c r="BK175" s="192">
        <f>ROUND(I175*H175,2)</f>
        <v>0</v>
      </c>
      <c r="BL175" s="19" t="s">
        <v>269</v>
      </c>
      <c r="BM175" s="191" t="s">
        <v>2634</v>
      </c>
    </row>
    <row r="176" s="2" customFormat="1" ht="24.15" customHeight="1">
      <c r="A176" s="38"/>
      <c r="B176" s="179"/>
      <c r="C176" s="180" t="s">
        <v>366</v>
      </c>
      <c r="D176" s="180" t="s">
        <v>180</v>
      </c>
      <c r="E176" s="181" t="s">
        <v>2635</v>
      </c>
      <c r="F176" s="182" t="s">
        <v>2636</v>
      </c>
      <c r="G176" s="183" t="s">
        <v>327</v>
      </c>
      <c r="H176" s="184">
        <v>5</v>
      </c>
      <c r="I176" s="185"/>
      <c r="J176" s="186">
        <f>ROUND(I176*H176,2)</f>
        <v>0</v>
      </c>
      <c r="K176" s="182" t="s">
        <v>268</v>
      </c>
      <c r="L176" s="39"/>
      <c r="M176" s="187" t="s">
        <v>1</v>
      </c>
      <c r="N176" s="188" t="s">
        <v>42</v>
      </c>
      <c r="O176" s="77"/>
      <c r="P176" s="189">
        <f>O176*H176</f>
        <v>0</v>
      </c>
      <c r="Q176" s="189">
        <v>0</v>
      </c>
      <c r="R176" s="189">
        <f>Q176*H176</f>
        <v>0</v>
      </c>
      <c r="S176" s="189">
        <v>0.16500000000000001</v>
      </c>
      <c r="T176" s="190">
        <f>S176*H176</f>
        <v>0.82500000000000007</v>
      </c>
      <c r="U176" s="38"/>
      <c r="V176" s="38"/>
      <c r="W176" s="38"/>
      <c r="X176" s="38"/>
      <c r="Y176" s="38"/>
      <c r="Z176" s="38"/>
      <c r="AA176" s="38"/>
      <c r="AB176" s="38"/>
      <c r="AC176" s="38"/>
      <c r="AD176" s="38"/>
      <c r="AE176" s="38"/>
      <c r="AR176" s="191" t="s">
        <v>269</v>
      </c>
      <c r="AT176" s="191" t="s">
        <v>180</v>
      </c>
      <c r="AU176" s="191" t="s">
        <v>87</v>
      </c>
      <c r="AY176" s="19" t="s">
        <v>177</v>
      </c>
      <c r="BE176" s="192">
        <f>IF(N176="základní",J176,0)</f>
        <v>0</v>
      </c>
      <c r="BF176" s="192">
        <f>IF(N176="snížená",J176,0)</f>
        <v>0</v>
      </c>
      <c r="BG176" s="192">
        <f>IF(N176="zákl. přenesená",J176,0)</f>
        <v>0</v>
      </c>
      <c r="BH176" s="192">
        <f>IF(N176="sníž. přenesená",J176,0)</f>
        <v>0</v>
      </c>
      <c r="BI176" s="192">
        <f>IF(N176="nulová",J176,0)</f>
        <v>0</v>
      </c>
      <c r="BJ176" s="19" t="s">
        <v>85</v>
      </c>
      <c r="BK176" s="192">
        <f>ROUND(I176*H176,2)</f>
        <v>0</v>
      </c>
      <c r="BL176" s="19" t="s">
        <v>269</v>
      </c>
      <c r="BM176" s="191" t="s">
        <v>2637</v>
      </c>
    </row>
    <row r="177" s="14" customFormat="1">
      <c r="A177" s="14"/>
      <c r="B177" s="210"/>
      <c r="C177" s="14"/>
      <c r="D177" s="193" t="s">
        <v>271</v>
      </c>
      <c r="E177" s="211" t="s">
        <v>1</v>
      </c>
      <c r="F177" s="212" t="s">
        <v>2638</v>
      </c>
      <c r="G177" s="14"/>
      <c r="H177" s="213">
        <v>5</v>
      </c>
      <c r="I177" s="214"/>
      <c r="J177" s="14"/>
      <c r="K177" s="14"/>
      <c r="L177" s="210"/>
      <c r="M177" s="215"/>
      <c r="N177" s="216"/>
      <c r="O177" s="216"/>
      <c r="P177" s="216"/>
      <c r="Q177" s="216"/>
      <c r="R177" s="216"/>
      <c r="S177" s="216"/>
      <c r="T177" s="217"/>
      <c r="U177" s="14"/>
      <c r="V177" s="14"/>
      <c r="W177" s="14"/>
      <c r="X177" s="14"/>
      <c r="Y177" s="14"/>
      <c r="Z177" s="14"/>
      <c r="AA177" s="14"/>
      <c r="AB177" s="14"/>
      <c r="AC177" s="14"/>
      <c r="AD177" s="14"/>
      <c r="AE177" s="14"/>
      <c r="AT177" s="211" t="s">
        <v>271</v>
      </c>
      <c r="AU177" s="211" t="s">
        <v>87</v>
      </c>
      <c r="AV177" s="14" t="s">
        <v>87</v>
      </c>
      <c r="AW177" s="14" t="s">
        <v>32</v>
      </c>
      <c r="AX177" s="14" t="s">
        <v>85</v>
      </c>
      <c r="AY177" s="211" t="s">
        <v>177</v>
      </c>
    </row>
    <row r="178" s="2" customFormat="1" ht="24.15" customHeight="1">
      <c r="A178" s="38"/>
      <c r="B178" s="179"/>
      <c r="C178" s="180" t="s">
        <v>371</v>
      </c>
      <c r="D178" s="180" t="s">
        <v>180</v>
      </c>
      <c r="E178" s="181" t="s">
        <v>2187</v>
      </c>
      <c r="F178" s="182" t="s">
        <v>2188</v>
      </c>
      <c r="G178" s="183" t="s">
        <v>369</v>
      </c>
      <c r="H178" s="184">
        <v>6</v>
      </c>
      <c r="I178" s="185"/>
      <c r="J178" s="186">
        <f>ROUND(I178*H178,2)</f>
        <v>0</v>
      </c>
      <c r="K178" s="182" t="s">
        <v>268</v>
      </c>
      <c r="L178" s="39"/>
      <c r="M178" s="187" t="s">
        <v>1</v>
      </c>
      <c r="N178" s="188" t="s">
        <v>42</v>
      </c>
      <c r="O178" s="77"/>
      <c r="P178" s="189">
        <f>O178*H178</f>
        <v>0</v>
      </c>
      <c r="Q178" s="189">
        <v>0</v>
      </c>
      <c r="R178" s="189">
        <f>Q178*H178</f>
        <v>0</v>
      </c>
      <c r="S178" s="189">
        <v>0.00348</v>
      </c>
      <c r="T178" s="190">
        <f>S178*H178</f>
        <v>0.020879999999999999</v>
      </c>
      <c r="U178" s="38"/>
      <c r="V178" s="38"/>
      <c r="W178" s="38"/>
      <c r="X178" s="38"/>
      <c r="Y178" s="38"/>
      <c r="Z178" s="38"/>
      <c r="AA178" s="38"/>
      <c r="AB178" s="38"/>
      <c r="AC178" s="38"/>
      <c r="AD178" s="38"/>
      <c r="AE178" s="38"/>
      <c r="AR178" s="191" t="s">
        <v>269</v>
      </c>
      <c r="AT178" s="191" t="s">
        <v>180</v>
      </c>
      <c r="AU178" s="191" t="s">
        <v>87</v>
      </c>
      <c r="AY178" s="19" t="s">
        <v>177</v>
      </c>
      <c r="BE178" s="192">
        <f>IF(N178="základní",J178,0)</f>
        <v>0</v>
      </c>
      <c r="BF178" s="192">
        <f>IF(N178="snížená",J178,0)</f>
        <v>0</v>
      </c>
      <c r="BG178" s="192">
        <f>IF(N178="zákl. přenesená",J178,0)</f>
        <v>0</v>
      </c>
      <c r="BH178" s="192">
        <f>IF(N178="sníž. přenesená",J178,0)</f>
        <v>0</v>
      </c>
      <c r="BI178" s="192">
        <f>IF(N178="nulová",J178,0)</f>
        <v>0</v>
      </c>
      <c r="BJ178" s="19" t="s">
        <v>85</v>
      </c>
      <c r="BK178" s="192">
        <f>ROUND(I178*H178,2)</f>
        <v>0</v>
      </c>
      <c r="BL178" s="19" t="s">
        <v>269</v>
      </c>
      <c r="BM178" s="191" t="s">
        <v>2639</v>
      </c>
    </row>
    <row r="179" s="14" customFormat="1">
      <c r="A179" s="14"/>
      <c r="B179" s="210"/>
      <c r="C179" s="14"/>
      <c r="D179" s="193" t="s">
        <v>271</v>
      </c>
      <c r="E179" s="211" t="s">
        <v>1</v>
      </c>
      <c r="F179" s="212" t="s">
        <v>2640</v>
      </c>
      <c r="G179" s="14"/>
      <c r="H179" s="213">
        <v>6</v>
      </c>
      <c r="I179" s="214"/>
      <c r="J179" s="14"/>
      <c r="K179" s="14"/>
      <c r="L179" s="210"/>
      <c r="M179" s="215"/>
      <c r="N179" s="216"/>
      <c r="O179" s="216"/>
      <c r="P179" s="216"/>
      <c r="Q179" s="216"/>
      <c r="R179" s="216"/>
      <c r="S179" s="216"/>
      <c r="T179" s="217"/>
      <c r="U179" s="14"/>
      <c r="V179" s="14"/>
      <c r="W179" s="14"/>
      <c r="X179" s="14"/>
      <c r="Y179" s="14"/>
      <c r="Z179" s="14"/>
      <c r="AA179" s="14"/>
      <c r="AB179" s="14"/>
      <c r="AC179" s="14"/>
      <c r="AD179" s="14"/>
      <c r="AE179" s="14"/>
      <c r="AT179" s="211" t="s">
        <v>271</v>
      </c>
      <c r="AU179" s="211" t="s">
        <v>87</v>
      </c>
      <c r="AV179" s="14" t="s">
        <v>87</v>
      </c>
      <c r="AW179" s="14" t="s">
        <v>32</v>
      </c>
      <c r="AX179" s="14" t="s">
        <v>85</v>
      </c>
      <c r="AY179" s="211" t="s">
        <v>177</v>
      </c>
    </row>
    <row r="180" s="2" customFormat="1" ht="24.15" customHeight="1">
      <c r="A180" s="38"/>
      <c r="B180" s="179"/>
      <c r="C180" s="180" t="s">
        <v>7</v>
      </c>
      <c r="D180" s="180" t="s">
        <v>180</v>
      </c>
      <c r="E180" s="181" t="s">
        <v>2641</v>
      </c>
      <c r="F180" s="182" t="s">
        <v>2642</v>
      </c>
      <c r="G180" s="183" t="s">
        <v>650</v>
      </c>
      <c r="H180" s="184">
        <v>2</v>
      </c>
      <c r="I180" s="185"/>
      <c r="J180" s="186">
        <f>ROUND(I180*H180,2)</f>
        <v>0</v>
      </c>
      <c r="K180" s="182" t="s">
        <v>1</v>
      </c>
      <c r="L180" s="39"/>
      <c r="M180" s="187" t="s">
        <v>1</v>
      </c>
      <c r="N180" s="188" t="s">
        <v>42</v>
      </c>
      <c r="O180" s="77"/>
      <c r="P180" s="189">
        <f>O180*H180</f>
        <v>0</v>
      </c>
      <c r="Q180" s="189">
        <v>0</v>
      </c>
      <c r="R180" s="189">
        <f>Q180*H180</f>
        <v>0</v>
      </c>
      <c r="S180" s="189">
        <v>0</v>
      </c>
      <c r="T180" s="190">
        <f>S180*H180</f>
        <v>0</v>
      </c>
      <c r="U180" s="38"/>
      <c r="V180" s="38"/>
      <c r="W180" s="38"/>
      <c r="X180" s="38"/>
      <c r="Y180" s="38"/>
      <c r="Z180" s="38"/>
      <c r="AA180" s="38"/>
      <c r="AB180" s="38"/>
      <c r="AC180" s="38"/>
      <c r="AD180" s="38"/>
      <c r="AE180" s="38"/>
      <c r="AR180" s="191" t="s">
        <v>269</v>
      </c>
      <c r="AT180" s="191" t="s">
        <v>180</v>
      </c>
      <c r="AU180" s="191" t="s">
        <v>87</v>
      </c>
      <c r="AY180" s="19" t="s">
        <v>177</v>
      </c>
      <c r="BE180" s="192">
        <f>IF(N180="základní",J180,0)</f>
        <v>0</v>
      </c>
      <c r="BF180" s="192">
        <f>IF(N180="snížená",J180,0)</f>
        <v>0</v>
      </c>
      <c r="BG180" s="192">
        <f>IF(N180="zákl. přenesená",J180,0)</f>
        <v>0</v>
      </c>
      <c r="BH180" s="192">
        <f>IF(N180="sníž. přenesená",J180,0)</f>
        <v>0</v>
      </c>
      <c r="BI180" s="192">
        <f>IF(N180="nulová",J180,0)</f>
        <v>0</v>
      </c>
      <c r="BJ180" s="19" t="s">
        <v>85</v>
      </c>
      <c r="BK180" s="192">
        <f>ROUND(I180*H180,2)</f>
        <v>0</v>
      </c>
      <c r="BL180" s="19" t="s">
        <v>269</v>
      </c>
      <c r="BM180" s="191" t="s">
        <v>2643</v>
      </c>
    </row>
    <row r="181" s="12" customFormat="1" ht="22.8" customHeight="1">
      <c r="A181" s="12"/>
      <c r="B181" s="166"/>
      <c r="C181" s="12"/>
      <c r="D181" s="167" t="s">
        <v>76</v>
      </c>
      <c r="E181" s="177" t="s">
        <v>2190</v>
      </c>
      <c r="F181" s="177" t="s">
        <v>2191</v>
      </c>
      <c r="G181" s="12"/>
      <c r="H181" s="12"/>
      <c r="I181" s="169"/>
      <c r="J181" s="178">
        <f>BK181</f>
        <v>0</v>
      </c>
      <c r="K181" s="12"/>
      <c r="L181" s="166"/>
      <c r="M181" s="171"/>
      <c r="N181" s="172"/>
      <c r="O181" s="172"/>
      <c r="P181" s="173">
        <f>SUM(P182:P186)</f>
        <v>0</v>
      </c>
      <c r="Q181" s="172"/>
      <c r="R181" s="173">
        <f>SUM(R182:R186)</f>
        <v>0</v>
      </c>
      <c r="S181" s="172"/>
      <c r="T181" s="174">
        <f>SUM(T182:T186)</f>
        <v>0</v>
      </c>
      <c r="U181" s="12"/>
      <c r="V181" s="12"/>
      <c r="W181" s="12"/>
      <c r="X181" s="12"/>
      <c r="Y181" s="12"/>
      <c r="Z181" s="12"/>
      <c r="AA181" s="12"/>
      <c r="AB181" s="12"/>
      <c r="AC181" s="12"/>
      <c r="AD181" s="12"/>
      <c r="AE181" s="12"/>
      <c r="AR181" s="167" t="s">
        <v>85</v>
      </c>
      <c r="AT181" s="175" t="s">
        <v>76</v>
      </c>
      <c r="AU181" s="175" t="s">
        <v>85</v>
      </c>
      <c r="AY181" s="167" t="s">
        <v>177</v>
      </c>
      <c r="BK181" s="176">
        <f>SUM(BK182:BK186)</f>
        <v>0</v>
      </c>
    </row>
    <row r="182" s="2" customFormat="1" ht="24.15" customHeight="1">
      <c r="A182" s="38"/>
      <c r="B182" s="179"/>
      <c r="C182" s="180" t="s">
        <v>380</v>
      </c>
      <c r="D182" s="180" t="s">
        <v>180</v>
      </c>
      <c r="E182" s="181" t="s">
        <v>2192</v>
      </c>
      <c r="F182" s="182" t="s">
        <v>2193</v>
      </c>
      <c r="G182" s="183" t="s">
        <v>300</v>
      </c>
      <c r="H182" s="184">
        <v>0.84599999999999997</v>
      </c>
      <c r="I182" s="185"/>
      <c r="J182" s="186">
        <f>ROUND(I182*H182,2)</f>
        <v>0</v>
      </c>
      <c r="K182" s="182" t="s">
        <v>1</v>
      </c>
      <c r="L182" s="39"/>
      <c r="M182" s="187" t="s">
        <v>1</v>
      </c>
      <c r="N182" s="188" t="s">
        <v>42</v>
      </c>
      <c r="O182" s="77"/>
      <c r="P182" s="189">
        <f>O182*H182</f>
        <v>0</v>
      </c>
      <c r="Q182" s="189">
        <v>0</v>
      </c>
      <c r="R182" s="189">
        <f>Q182*H182</f>
        <v>0</v>
      </c>
      <c r="S182" s="189">
        <v>0</v>
      </c>
      <c r="T182" s="190">
        <f>S182*H182</f>
        <v>0</v>
      </c>
      <c r="U182" s="38"/>
      <c r="V182" s="38"/>
      <c r="W182" s="38"/>
      <c r="X182" s="38"/>
      <c r="Y182" s="38"/>
      <c r="Z182" s="38"/>
      <c r="AA182" s="38"/>
      <c r="AB182" s="38"/>
      <c r="AC182" s="38"/>
      <c r="AD182" s="38"/>
      <c r="AE182" s="38"/>
      <c r="AR182" s="191" t="s">
        <v>269</v>
      </c>
      <c r="AT182" s="191" t="s">
        <v>180</v>
      </c>
      <c r="AU182" s="191" t="s">
        <v>87</v>
      </c>
      <c r="AY182" s="19" t="s">
        <v>177</v>
      </c>
      <c r="BE182" s="192">
        <f>IF(N182="základní",J182,0)</f>
        <v>0</v>
      </c>
      <c r="BF182" s="192">
        <f>IF(N182="snížená",J182,0)</f>
        <v>0</v>
      </c>
      <c r="BG182" s="192">
        <f>IF(N182="zákl. přenesená",J182,0)</f>
        <v>0</v>
      </c>
      <c r="BH182" s="192">
        <f>IF(N182="sníž. přenesená",J182,0)</f>
        <v>0</v>
      </c>
      <c r="BI182" s="192">
        <f>IF(N182="nulová",J182,0)</f>
        <v>0</v>
      </c>
      <c r="BJ182" s="19" t="s">
        <v>85</v>
      </c>
      <c r="BK182" s="192">
        <f>ROUND(I182*H182,2)</f>
        <v>0</v>
      </c>
      <c r="BL182" s="19" t="s">
        <v>269</v>
      </c>
      <c r="BM182" s="191" t="s">
        <v>2644</v>
      </c>
    </row>
    <row r="183" s="2" customFormat="1" ht="21.75" customHeight="1">
      <c r="A183" s="38"/>
      <c r="B183" s="179"/>
      <c r="C183" s="180" t="s">
        <v>385</v>
      </c>
      <c r="D183" s="180" t="s">
        <v>180</v>
      </c>
      <c r="E183" s="181" t="s">
        <v>2645</v>
      </c>
      <c r="F183" s="182" t="s">
        <v>2646</v>
      </c>
      <c r="G183" s="183" t="s">
        <v>300</v>
      </c>
      <c r="H183" s="184">
        <v>0.84599999999999997</v>
      </c>
      <c r="I183" s="185"/>
      <c r="J183" s="186">
        <f>ROUND(I183*H183,2)</f>
        <v>0</v>
      </c>
      <c r="K183" s="182" t="s">
        <v>268</v>
      </c>
      <c r="L183" s="39"/>
      <c r="M183" s="187" t="s">
        <v>1</v>
      </c>
      <c r="N183" s="188" t="s">
        <v>42</v>
      </c>
      <c r="O183" s="77"/>
      <c r="P183" s="189">
        <f>O183*H183</f>
        <v>0</v>
      </c>
      <c r="Q183" s="189">
        <v>0</v>
      </c>
      <c r="R183" s="189">
        <f>Q183*H183</f>
        <v>0</v>
      </c>
      <c r="S183" s="189">
        <v>0</v>
      </c>
      <c r="T183" s="190">
        <f>S183*H183</f>
        <v>0</v>
      </c>
      <c r="U183" s="38"/>
      <c r="V183" s="38"/>
      <c r="W183" s="38"/>
      <c r="X183" s="38"/>
      <c r="Y183" s="38"/>
      <c r="Z183" s="38"/>
      <c r="AA183" s="38"/>
      <c r="AB183" s="38"/>
      <c r="AC183" s="38"/>
      <c r="AD183" s="38"/>
      <c r="AE183" s="38"/>
      <c r="AR183" s="191" t="s">
        <v>269</v>
      </c>
      <c r="AT183" s="191" t="s">
        <v>180</v>
      </c>
      <c r="AU183" s="191" t="s">
        <v>87</v>
      </c>
      <c r="AY183" s="19" t="s">
        <v>177</v>
      </c>
      <c r="BE183" s="192">
        <f>IF(N183="základní",J183,0)</f>
        <v>0</v>
      </c>
      <c r="BF183" s="192">
        <f>IF(N183="snížená",J183,0)</f>
        <v>0</v>
      </c>
      <c r="BG183" s="192">
        <f>IF(N183="zákl. přenesená",J183,0)</f>
        <v>0</v>
      </c>
      <c r="BH183" s="192">
        <f>IF(N183="sníž. přenesená",J183,0)</f>
        <v>0</v>
      </c>
      <c r="BI183" s="192">
        <f>IF(N183="nulová",J183,0)</f>
        <v>0</v>
      </c>
      <c r="BJ183" s="19" t="s">
        <v>85</v>
      </c>
      <c r="BK183" s="192">
        <f>ROUND(I183*H183,2)</f>
        <v>0</v>
      </c>
      <c r="BL183" s="19" t="s">
        <v>269</v>
      </c>
      <c r="BM183" s="191" t="s">
        <v>2647</v>
      </c>
    </row>
    <row r="184" s="2" customFormat="1" ht="24.15" customHeight="1">
      <c r="A184" s="38"/>
      <c r="B184" s="179"/>
      <c r="C184" s="180" t="s">
        <v>389</v>
      </c>
      <c r="D184" s="180" t="s">
        <v>180</v>
      </c>
      <c r="E184" s="181" t="s">
        <v>2648</v>
      </c>
      <c r="F184" s="182" t="s">
        <v>2649</v>
      </c>
      <c r="G184" s="183" t="s">
        <v>300</v>
      </c>
      <c r="H184" s="184">
        <v>16.074000000000002</v>
      </c>
      <c r="I184" s="185"/>
      <c r="J184" s="186">
        <f>ROUND(I184*H184,2)</f>
        <v>0</v>
      </c>
      <c r="K184" s="182" t="s">
        <v>268</v>
      </c>
      <c r="L184" s="39"/>
      <c r="M184" s="187" t="s">
        <v>1</v>
      </c>
      <c r="N184" s="188" t="s">
        <v>42</v>
      </c>
      <c r="O184" s="77"/>
      <c r="P184" s="189">
        <f>O184*H184</f>
        <v>0</v>
      </c>
      <c r="Q184" s="189">
        <v>0</v>
      </c>
      <c r="R184" s="189">
        <f>Q184*H184</f>
        <v>0</v>
      </c>
      <c r="S184" s="189">
        <v>0</v>
      </c>
      <c r="T184" s="190">
        <f>S184*H184</f>
        <v>0</v>
      </c>
      <c r="U184" s="38"/>
      <c r="V184" s="38"/>
      <c r="W184" s="38"/>
      <c r="X184" s="38"/>
      <c r="Y184" s="38"/>
      <c r="Z184" s="38"/>
      <c r="AA184" s="38"/>
      <c r="AB184" s="38"/>
      <c r="AC184" s="38"/>
      <c r="AD184" s="38"/>
      <c r="AE184" s="38"/>
      <c r="AR184" s="191" t="s">
        <v>269</v>
      </c>
      <c r="AT184" s="191" t="s">
        <v>180</v>
      </c>
      <c r="AU184" s="191" t="s">
        <v>87</v>
      </c>
      <c r="AY184" s="19" t="s">
        <v>177</v>
      </c>
      <c r="BE184" s="192">
        <f>IF(N184="základní",J184,0)</f>
        <v>0</v>
      </c>
      <c r="BF184" s="192">
        <f>IF(N184="snížená",J184,0)</f>
        <v>0</v>
      </c>
      <c r="BG184" s="192">
        <f>IF(N184="zákl. přenesená",J184,0)</f>
        <v>0</v>
      </c>
      <c r="BH184" s="192">
        <f>IF(N184="sníž. přenesená",J184,0)</f>
        <v>0</v>
      </c>
      <c r="BI184" s="192">
        <f>IF(N184="nulová",J184,0)</f>
        <v>0</v>
      </c>
      <c r="BJ184" s="19" t="s">
        <v>85</v>
      </c>
      <c r="BK184" s="192">
        <f>ROUND(I184*H184,2)</f>
        <v>0</v>
      </c>
      <c r="BL184" s="19" t="s">
        <v>269</v>
      </c>
      <c r="BM184" s="191" t="s">
        <v>2650</v>
      </c>
    </row>
    <row r="185" s="2" customFormat="1">
      <c r="A185" s="38"/>
      <c r="B185" s="39"/>
      <c r="C185" s="38"/>
      <c r="D185" s="193" t="s">
        <v>187</v>
      </c>
      <c r="E185" s="38"/>
      <c r="F185" s="194" t="s">
        <v>2651</v>
      </c>
      <c r="G185" s="38"/>
      <c r="H185" s="38"/>
      <c r="I185" s="195"/>
      <c r="J185" s="38"/>
      <c r="K185" s="38"/>
      <c r="L185" s="39"/>
      <c r="M185" s="196"/>
      <c r="N185" s="197"/>
      <c r="O185" s="77"/>
      <c r="P185" s="77"/>
      <c r="Q185" s="77"/>
      <c r="R185" s="77"/>
      <c r="S185" s="77"/>
      <c r="T185" s="78"/>
      <c r="U185" s="38"/>
      <c r="V185" s="38"/>
      <c r="W185" s="38"/>
      <c r="X185" s="38"/>
      <c r="Y185" s="38"/>
      <c r="Z185" s="38"/>
      <c r="AA185" s="38"/>
      <c r="AB185" s="38"/>
      <c r="AC185" s="38"/>
      <c r="AD185" s="38"/>
      <c r="AE185" s="38"/>
      <c r="AT185" s="19" t="s">
        <v>187</v>
      </c>
      <c r="AU185" s="19" t="s">
        <v>87</v>
      </c>
    </row>
    <row r="186" s="14" customFormat="1">
      <c r="A186" s="14"/>
      <c r="B186" s="210"/>
      <c r="C186" s="14"/>
      <c r="D186" s="193" t="s">
        <v>271</v>
      </c>
      <c r="E186" s="14"/>
      <c r="F186" s="212" t="s">
        <v>2652</v>
      </c>
      <c r="G186" s="14"/>
      <c r="H186" s="213">
        <v>16.074000000000002</v>
      </c>
      <c r="I186" s="214"/>
      <c r="J186" s="14"/>
      <c r="K186" s="14"/>
      <c r="L186" s="210"/>
      <c r="M186" s="215"/>
      <c r="N186" s="216"/>
      <c r="O186" s="216"/>
      <c r="P186" s="216"/>
      <c r="Q186" s="216"/>
      <c r="R186" s="216"/>
      <c r="S186" s="216"/>
      <c r="T186" s="217"/>
      <c r="U186" s="14"/>
      <c r="V186" s="14"/>
      <c r="W186" s="14"/>
      <c r="X186" s="14"/>
      <c r="Y186" s="14"/>
      <c r="Z186" s="14"/>
      <c r="AA186" s="14"/>
      <c r="AB186" s="14"/>
      <c r="AC186" s="14"/>
      <c r="AD186" s="14"/>
      <c r="AE186" s="14"/>
      <c r="AT186" s="211" t="s">
        <v>271</v>
      </c>
      <c r="AU186" s="211" t="s">
        <v>87</v>
      </c>
      <c r="AV186" s="14" t="s">
        <v>87</v>
      </c>
      <c r="AW186" s="14" t="s">
        <v>3</v>
      </c>
      <c r="AX186" s="14" t="s">
        <v>85</v>
      </c>
      <c r="AY186" s="211" t="s">
        <v>177</v>
      </c>
    </row>
    <row r="187" s="12" customFormat="1" ht="22.8" customHeight="1">
      <c r="A187" s="12"/>
      <c r="B187" s="166"/>
      <c r="C187" s="12"/>
      <c r="D187" s="167" t="s">
        <v>76</v>
      </c>
      <c r="E187" s="177" t="s">
        <v>708</v>
      </c>
      <c r="F187" s="177" t="s">
        <v>709</v>
      </c>
      <c r="G187" s="12"/>
      <c r="H187" s="12"/>
      <c r="I187" s="169"/>
      <c r="J187" s="178">
        <f>BK187</f>
        <v>0</v>
      </c>
      <c r="K187" s="12"/>
      <c r="L187" s="166"/>
      <c r="M187" s="171"/>
      <c r="N187" s="172"/>
      <c r="O187" s="172"/>
      <c r="P187" s="173">
        <f>P188</f>
        <v>0</v>
      </c>
      <c r="Q187" s="172"/>
      <c r="R187" s="173">
        <f>R188</f>
        <v>0</v>
      </c>
      <c r="S187" s="172"/>
      <c r="T187" s="174">
        <f>T188</f>
        <v>0</v>
      </c>
      <c r="U187" s="12"/>
      <c r="V187" s="12"/>
      <c r="W187" s="12"/>
      <c r="X187" s="12"/>
      <c r="Y187" s="12"/>
      <c r="Z187" s="12"/>
      <c r="AA187" s="12"/>
      <c r="AB187" s="12"/>
      <c r="AC187" s="12"/>
      <c r="AD187" s="12"/>
      <c r="AE187" s="12"/>
      <c r="AR187" s="167" t="s">
        <v>85</v>
      </c>
      <c r="AT187" s="175" t="s">
        <v>76</v>
      </c>
      <c r="AU187" s="175" t="s">
        <v>85</v>
      </c>
      <c r="AY187" s="167" t="s">
        <v>177</v>
      </c>
      <c r="BK187" s="176">
        <f>BK188</f>
        <v>0</v>
      </c>
    </row>
    <row r="188" s="2" customFormat="1" ht="24.15" customHeight="1">
      <c r="A188" s="38"/>
      <c r="B188" s="179"/>
      <c r="C188" s="180" t="s">
        <v>217</v>
      </c>
      <c r="D188" s="180" t="s">
        <v>180</v>
      </c>
      <c r="E188" s="181" t="s">
        <v>2240</v>
      </c>
      <c r="F188" s="182" t="s">
        <v>2241</v>
      </c>
      <c r="G188" s="183" t="s">
        <v>300</v>
      </c>
      <c r="H188" s="184">
        <v>8.2210000000000001</v>
      </c>
      <c r="I188" s="185"/>
      <c r="J188" s="186">
        <f>ROUND(I188*H188,2)</f>
        <v>0</v>
      </c>
      <c r="K188" s="182" t="s">
        <v>268</v>
      </c>
      <c r="L188" s="39"/>
      <c r="M188" s="187" t="s">
        <v>1</v>
      </c>
      <c r="N188" s="188" t="s">
        <v>42</v>
      </c>
      <c r="O188" s="77"/>
      <c r="P188" s="189">
        <f>O188*H188</f>
        <v>0</v>
      </c>
      <c r="Q188" s="189">
        <v>0</v>
      </c>
      <c r="R188" s="189">
        <f>Q188*H188</f>
        <v>0</v>
      </c>
      <c r="S188" s="189">
        <v>0</v>
      </c>
      <c r="T188" s="190">
        <f>S188*H188</f>
        <v>0</v>
      </c>
      <c r="U188" s="38"/>
      <c r="V188" s="38"/>
      <c r="W188" s="38"/>
      <c r="X188" s="38"/>
      <c r="Y188" s="38"/>
      <c r="Z188" s="38"/>
      <c r="AA188" s="38"/>
      <c r="AB188" s="38"/>
      <c r="AC188" s="38"/>
      <c r="AD188" s="38"/>
      <c r="AE188" s="38"/>
      <c r="AR188" s="191" t="s">
        <v>269</v>
      </c>
      <c r="AT188" s="191" t="s">
        <v>180</v>
      </c>
      <c r="AU188" s="191" t="s">
        <v>87</v>
      </c>
      <c r="AY188" s="19" t="s">
        <v>177</v>
      </c>
      <c r="BE188" s="192">
        <f>IF(N188="základní",J188,0)</f>
        <v>0</v>
      </c>
      <c r="BF188" s="192">
        <f>IF(N188="snížená",J188,0)</f>
        <v>0</v>
      </c>
      <c r="BG188" s="192">
        <f>IF(N188="zákl. přenesená",J188,0)</f>
        <v>0</v>
      </c>
      <c r="BH188" s="192">
        <f>IF(N188="sníž. přenesená",J188,0)</f>
        <v>0</v>
      </c>
      <c r="BI188" s="192">
        <f>IF(N188="nulová",J188,0)</f>
        <v>0</v>
      </c>
      <c r="BJ188" s="19" t="s">
        <v>85</v>
      </c>
      <c r="BK188" s="192">
        <f>ROUND(I188*H188,2)</f>
        <v>0</v>
      </c>
      <c r="BL188" s="19" t="s">
        <v>269</v>
      </c>
      <c r="BM188" s="191" t="s">
        <v>2242</v>
      </c>
    </row>
    <row r="189" s="12" customFormat="1" ht="25.92" customHeight="1">
      <c r="A189" s="12"/>
      <c r="B189" s="166"/>
      <c r="C189" s="12"/>
      <c r="D189" s="167" t="s">
        <v>76</v>
      </c>
      <c r="E189" s="168" t="s">
        <v>714</v>
      </c>
      <c r="F189" s="168" t="s">
        <v>715</v>
      </c>
      <c r="G189" s="12"/>
      <c r="H189" s="12"/>
      <c r="I189" s="169"/>
      <c r="J189" s="170">
        <f>BK189</f>
        <v>0</v>
      </c>
      <c r="K189" s="12"/>
      <c r="L189" s="166"/>
      <c r="M189" s="171"/>
      <c r="N189" s="172"/>
      <c r="O189" s="172"/>
      <c r="P189" s="173">
        <f>P190+P196+P203+P215</f>
        <v>0</v>
      </c>
      <c r="Q189" s="172"/>
      <c r="R189" s="173">
        <f>R190+R196+R203+R215</f>
        <v>0.35680044999999999</v>
      </c>
      <c r="S189" s="172"/>
      <c r="T189" s="174">
        <f>T190+T196+T203+T215</f>
        <v>0</v>
      </c>
      <c r="U189" s="12"/>
      <c r="V189" s="12"/>
      <c r="W189" s="12"/>
      <c r="X189" s="12"/>
      <c r="Y189" s="12"/>
      <c r="Z189" s="12"/>
      <c r="AA189" s="12"/>
      <c r="AB189" s="12"/>
      <c r="AC189" s="12"/>
      <c r="AD189" s="12"/>
      <c r="AE189" s="12"/>
      <c r="AR189" s="167" t="s">
        <v>87</v>
      </c>
      <c r="AT189" s="175" t="s">
        <v>76</v>
      </c>
      <c r="AU189" s="175" t="s">
        <v>77</v>
      </c>
      <c r="AY189" s="167" t="s">
        <v>177</v>
      </c>
      <c r="BK189" s="176">
        <f>BK190+BK196+BK203+BK215</f>
        <v>0</v>
      </c>
    </row>
    <row r="190" s="12" customFormat="1" ht="22.8" customHeight="1">
      <c r="A190" s="12"/>
      <c r="B190" s="166"/>
      <c r="C190" s="12"/>
      <c r="D190" s="167" t="s">
        <v>76</v>
      </c>
      <c r="E190" s="177" t="s">
        <v>2243</v>
      </c>
      <c r="F190" s="177" t="s">
        <v>2244</v>
      </c>
      <c r="G190" s="12"/>
      <c r="H190" s="12"/>
      <c r="I190" s="169"/>
      <c r="J190" s="178">
        <f>BK190</f>
        <v>0</v>
      </c>
      <c r="K190" s="12"/>
      <c r="L190" s="166"/>
      <c r="M190" s="171"/>
      <c r="N190" s="172"/>
      <c r="O190" s="172"/>
      <c r="P190" s="173">
        <f>SUM(P191:P195)</f>
        <v>0</v>
      </c>
      <c r="Q190" s="172"/>
      <c r="R190" s="173">
        <f>SUM(R191:R195)</f>
        <v>0.11962920000000001</v>
      </c>
      <c r="S190" s="172"/>
      <c r="T190" s="174">
        <f>SUM(T191:T195)</f>
        <v>0</v>
      </c>
      <c r="U190" s="12"/>
      <c r="V190" s="12"/>
      <c r="W190" s="12"/>
      <c r="X190" s="12"/>
      <c r="Y190" s="12"/>
      <c r="Z190" s="12"/>
      <c r="AA190" s="12"/>
      <c r="AB190" s="12"/>
      <c r="AC190" s="12"/>
      <c r="AD190" s="12"/>
      <c r="AE190" s="12"/>
      <c r="AR190" s="167" t="s">
        <v>87</v>
      </c>
      <c r="AT190" s="175" t="s">
        <v>76</v>
      </c>
      <c r="AU190" s="175" t="s">
        <v>85</v>
      </c>
      <c r="AY190" s="167" t="s">
        <v>177</v>
      </c>
      <c r="BK190" s="176">
        <f>SUM(BK191:BK195)</f>
        <v>0</v>
      </c>
    </row>
    <row r="191" s="2" customFormat="1" ht="16.5" customHeight="1">
      <c r="A191" s="38"/>
      <c r="B191" s="179"/>
      <c r="C191" s="180" t="s">
        <v>406</v>
      </c>
      <c r="D191" s="180" t="s">
        <v>180</v>
      </c>
      <c r="E191" s="181" t="s">
        <v>2245</v>
      </c>
      <c r="F191" s="182" t="s">
        <v>2246</v>
      </c>
      <c r="G191" s="183" t="s">
        <v>220</v>
      </c>
      <c r="H191" s="184">
        <v>15.720000000000001</v>
      </c>
      <c r="I191" s="185"/>
      <c r="J191" s="186">
        <f>ROUND(I191*H191,2)</f>
        <v>0</v>
      </c>
      <c r="K191" s="182" t="s">
        <v>1</v>
      </c>
      <c r="L191" s="39"/>
      <c r="M191" s="187" t="s">
        <v>1</v>
      </c>
      <c r="N191" s="188" t="s">
        <v>42</v>
      </c>
      <c r="O191" s="77"/>
      <c r="P191" s="189">
        <f>O191*H191</f>
        <v>0</v>
      </c>
      <c r="Q191" s="189">
        <v>0.0076099999999999996</v>
      </c>
      <c r="R191" s="189">
        <f>Q191*H191</f>
        <v>0.11962920000000001</v>
      </c>
      <c r="S191" s="189">
        <v>0</v>
      </c>
      <c r="T191" s="190">
        <f>S191*H191</f>
        <v>0</v>
      </c>
      <c r="U191" s="38"/>
      <c r="V191" s="38"/>
      <c r="W191" s="38"/>
      <c r="X191" s="38"/>
      <c r="Y191" s="38"/>
      <c r="Z191" s="38"/>
      <c r="AA191" s="38"/>
      <c r="AB191" s="38"/>
      <c r="AC191" s="38"/>
      <c r="AD191" s="38"/>
      <c r="AE191" s="38"/>
      <c r="AR191" s="191" t="s">
        <v>350</v>
      </c>
      <c r="AT191" s="191" t="s">
        <v>180</v>
      </c>
      <c r="AU191" s="191" t="s">
        <v>87</v>
      </c>
      <c r="AY191" s="19" t="s">
        <v>177</v>
      </c>
      <c r="BE191" s="192">
        <f>IF(N191="základní",J191,0)</f>
        <v>0</v>
      </c>
      <c r="BF191" s="192">
        <f>IF(N191="snížená",J191,0)</f>
        <v>0</v>
      </c>
      <c r="BG191" s="192">
        <f>IF(N191="zákl. přenesená",J191,0)</f>
        <v>0</v>
      </c>
      <c r="BH191" s="192">
        <f>IF(N191="sníž. přenesená",J191,0)</f>
        <v>0</v>
      </c>
      <c r="BI191" s="192">
        <f>IF(N191="nulová",J191,0)</f>
        <v>0</v>
      </c>
      <c r="BJ191" s="19" t="s">
        <v>85</v>
      </c>
      <c r="BK191" s="192">
        <f>ROUND(I191*H191,2)</f>
        <v>0</v>
      </c>
      <c r="BL191" s="19" t="s">
        <v>350</v>
      </c>
      <c r="BM191" s="191" t="s">
        <v>2247</v>
      </c>
    </row>
    <row r="192" s="14" customFormat="1">
      <c r="A192" s="14"/>
      <c r="B192" s="210"/>
      <c r="C192" s="14"/>
      <c r="D192" s="193" t="s">
        <v>271</v>
      </c>
      <c r="E192" s="211" t="s">
        <v>1</v>
      </c>
      <c r="F192" s="212" t="s">
        <v>2653</v>
      </c>
      <c r="G192" s="14"/>
      <c r="H192" s="213">
        <v>14.720000000000001</v>
      </c>
      <c r="I192" s="214"/>
      <c r="J192" s="14"/>
      <c r="K192" s="14"/>
      <c r="L192" s="210"/>
      <c r="M192" s="215"/>
      <c r="N192" s="216"/>
      <c r="O192" s="216"/>
      <c r="P192" s="216"/>
      <c r="Q192" s="216"/>
      <c r="R192" s="216"/>
      <c r="S192" s="216"/>
      <c r="T192" s="217"/>
      <c r="U192" s="14"/>
      <c r="V192" s="14"/>
      <c r="W192" s="14"/>
      <c r="X192" s="14"/>
      <c r="Y192" s="14"/>
      <c r="Z192" s="14"/>
      <c r="AA192" s="14"/>
      <c r="AB192" s="14"/>
      <c r="AC192" s="14"/>
      <c r="AD192" s="14"/>
      <c r="AE192" s="14"/>
      <c r="AT192" s="211" t="s">
        <v>271</v>
      </c>
      <c r="AU192" s="211" t="s">
        <v>87</v>
      </c>
      <c r="AV192" s="14" t="s">
        <v>87</v>
      </c>
      <c r="AW192" s="14" t="s">
        <v>32</v>
      </c>
      <c r="AX192" s="14" t="s">
        <v>77</v>
      </c>
      <c r="AY192" s="211" t="s">
        <v>177</v>
      </c>
    </row>
    <row r="193" s="14" customFormat="1">
      <c r="A193" s="14"/>
      <c r="B193" s="210"/>
      <c r="C193" s="14"/>
      <c r="D193" s="193" t="s">
        <v>271</v>
      </c>
      <c r="E193" s="211" t="s">
        <v>1</v>
      </c>
      <c r="F193" s="212" t="s">
        <v>2654</v>
      </c>
      <c r="G193" s="14"/>
      <c r="H193" s="213">
        <v>1</v>
      </c>
      <c r="I193" s="214"/>
      <c r="J193" s="14"/>
      <c r="K193" s="14"/>
      <c r="L193" s="210"/>
      <c r="M193" s="215"/>
      <c r="N193" s="216"/>
      <c r="O193" s="216"/>
      <c r="P193" s="216"/>
      <c r="Q193" s="216"/>
      <c r="R193" s="216"/>
      <c r="S193" s="216"/>
      <c r="T193" s="217"/>
      <c r="U193" s="14"/>
      <c r="V193" s="14"/>
      <c r="W193" s="14"/>
      <c r="X193" s="14"/>
      <c r="Y193" s="14"/>
      <c r="Z193" s="14"/>
      <c r="AA193" s="14"/>
      <c r="AB193" s="14"/>
      <c r="AC193" s="14"/>
      <c r="AD193" s="14"/>
      <c r="AE193" s="14"/>
      <c r="AT193" s="211" t="s">
        <v>271</v>
      </c>
      <c r="AU193" s="211" t="s">
        <v>87</v>
      </c>
      <c r="AV193" s="14" t="s">
        <v>87</v>
      </c>
      <c r="AW193" s="14" t="s">
        <v>32</v>
      </c>
      <c r="AX193" s="14" t="s">
        <v>77</v>
      </c>
      <c r="AY193" s="211" t="s">
        <v>177</v>
      </c>
    </row>
    <row r="194" s="15" customFormat="1">
      <c r="A194" s="15"/>
      <c r="B194" s="218"/>
      <c r="C194" s="15"/>
      <c r="D194" s="193" t="s">
        <v>271</v>
      </c>
      <c r="E194" s="219" t="s">
        <v>2210</v>
      </c>
      <c r="F194" s="220" t="s">
        <v>276</v>
      </c>
      <c r="G194" s="15"/>
      <c r="H194" s="221">
        <v>15.720000000000001</v>
      </c>
      <c r="I194" s="222"/>
      <c r="J194" s="15"/>
      <c r="K194" s="15"/>
      <c r="L194" s="218"/>
      <c r="M194" s="223"/>
      <c r="N194" s="224"/>
      <c r="O194" s="224"/>
      <c r="P194" s="224"/>
      <c r="Q194" s="224"/>
      <c r="R194" s="224"/>
      <c r="S194" s="224"/>
      <c r="T194" s="225"/>
      <c r="U194" s="15"/>
      <c r="V194" s="15"/>
      <c r="W194" s="15"/>
      <c r="X194" s="15"/>
      <c r="Y194" s="15"/>
      <c r="Z194" s="15"/>
      <c r="AA194" s="15"/>
      <c r="AB194" s="15"/>
      <c r="AC194" s="15"/>
      <c r="AD194" s="15"/>
      <c r="AE194" s="15"/>
      <c r="AT194" s="219" t="s">
        <v>271</v>
      </c>
      <c r="AU194" s="219" t="s">
        <v>87</v>
      </c>
      <c r="AV194" s="15" t="s">
        <v>269</v>
      </c>
      <c r="AW194" s="15" t="s">
        <v>32</v>
      </c>
      <c r="AX194" s="15" t="s">
        <v>85</v>
      </c>
      <c r="AY194" s="219" t="s">
        <v>177</v>
      </c>
    </row>
    <row r="195" s="2" customFormat="1" ht="24.15" customHeight="1">
      <c r="A195" s="38"/>
      <c r="B195" s="179"/>
      <c r="C195" s="180" t="s">
        <v>411</v>
      </c>
      <c r="D195" s="180" t="s">
        <v>180</v>
      </c>
      <c r="E195" s="181" t="s">
        <v>2250</v>
      </c>
      <c r="F195" s="182" t="s">
        <v>2251</v>
      </c>
      <c r="G195" s="183" t="s">
        <v>762</v>
      </c>
      <c r="H195" s="236"/>
      <c r="I195" s="185"/>
      <c r="J195" s="186">
        <f>ROUND(I195*H195,2)</f>
        <v>0</v>
      </c>
      <c r="K195" s="182" t="s">
        <v>268</v>
      </c>
      <c r="L195" s="39"/>
      <c r="M195" s="187" t="s">
        <v>1</v>
      </c>
      <c r="N195" s="188" t="s">
        <v>42</v>
      </c>
      <c r="O195" s="77"/>
      <c r="P195" s="189">
        <f>O195*H195</f>
        <v>0</v>
      </c>
      <c r="Q195" s="189">
        <v>0</v>
      </c>
      <c r="R195" s="189">
        <f>Q195*H195</f>
        <v>0</v>
      </c>
      <c r="S195" s="189">
        <v>0</v>
      </c>
      <c r="T195" s="190">
        <f>S195*H195</f>
        <v>0</v>
      </c>
      <c r="U195" s="38"/>
      <c r="V195" s="38"/>
      <c r="W195" s="38"/>
      <c r="X195" s="38"/>
      <c r="Y195" s="38"/>
      <c r="Z195" s="38"/>
      <c r="AA195" s="38"/>
      <c r="AB195" s="38"/>
      <c r="AC195" s="38"/>
      <c r="AD195" s="38"/>
      <c r="AE195" s="38"/>
      <c r="AR195" s="191" t="s">
        <v>350</v>
      </c>
      <c r="AT195" s="191" t="s">
        <v>180</v>
      </c>
      <c r="AU195" s="191" t="s">
        <v>87</v>
      </c>
      <c r="AY195" s="19" t="s">
        <v>177</v>
      </c>
      <c r="BE195" s="192">
        <f>IF(N195="základní",J195,0)</f>
        <v>0</v>
      </c>
      <c r="BF195" s="192">
        <f>IF(N195="snížená",J195,0)</f>
        <v>0</v>
      </c>
      <c r="BG195" s="192">
        <f>IF(N195="zákl. přenesená",J195,0)</f>
        <v>0</v>
      </c>
      <c r="BH195" s="192">
        <f>IF(N195="sníž. přenesená",J195,0)</f>
        <v>0</v>
      </c>
      <c r="BI195" s="192">
        <f>IF(N195="nulová",J195,0)</f>
        <v>0</v>
      </c>
      <c r="BJ195" s="19" t="s">
        <v>85</v>
      </c>
      <c r="BK195" s="192">
        <f>ROUND(I195*H195,2)</f>
        <v>0</v>
      </c>
      <c r="BL195" s="19" t="s">
        <v>350</v>
      </c>
      <c r="BM195" s="191" t="s">
        <v>2252</v>
      </c>
    </row>
    <row r="196" s="12" customFormat="1" ht="22.8" customHeight="1">
      <c r="A196" s="12"/>
      <c r="B196" s="166"/>
      <c r="C196" s="12"/>
      <c r="D196" s="167" t="s">
        <v>76</v>
      </c>
      <c r="E196" s="177" t="s">
        <v>909</v>
      </c>
      <c r="F196" s="177" t="s">
        <v>910</v>
      </c>
      <c r="G196" s="12"/>
      <c r="H196" s="12"/>
      <c r="I196" s="169"/>
      <c r="J196" s="178">
        <f>BK196</f>
        <v>0</v>
      </c>
      <c r="K196" s="12"/>
      <c r="L196" s="166"/>
      <c r="M196" s="171"/>
      <c r="N196" s="172"/>
      <c r="O196" s="172"/>
      <c r="P196" s="173">
        <f>SUM(P197:P202)</f>
        <v>0</v>
      </c>
      <c r="Q196" s="172"/>
      <c r="R196" s="173">
        <f>SUM(R197:R202)</f>
        <v>0.011607010000000001</v>
      </c>
      <c r="S196" s="172"/>
      <c r="T196" s="174">
        <f>SUM(T197:T202)</f>
        <v>0</v>
      </c>
      <c r="U196" s="12"/>
      <c r="V196" s="12"/>
      <c r="W196" s="12"/>
      <c r="X196" s="12"/>
      <c r="Y196" s="12"/>
      <c r="Z196" s="12"/>
      <c r="AA196" s="12"/>
      <c r="AB196" s="12"/>
      <c r="AC196" s="12"/>
      <c r="AD196" s="12"/>
      <c r="AE196" s="12"/>
      <c r="AR196" s="167" t="s">
        <v>87</v>
      </c>
      <c r="AT196" s="175" t="s">
        <v>76</v>
      </c>
      <c r="AU196" s="175" t="s">
        <v>85</v>
      </c>
      <c r="AY196" s="167" t="s">
        <v>177</v>
      </c>
      <c r="BK196" s="176">
        <f>SUM(BK197:BK202)</f>
        <v>0</v>
      </c>
    </row>
    <row r="197" s="2" customFormat="1" ht="24.15" customHeight="1">
      <c r="A197" s="38"/>
      <c r="B197" s="179"/>
      <c r="C197" s="180" t="s">
        <v>415</v>
      </c>
      <c r="D197" s="180" t="s">
        <v>180</v>
      </c>
      <c r="E197" s="181" t="s">
        <v>2253</v>
      </c>
      <c r="F197" s="182" t="s">
        <v>2254</v>
      </c>
      <c r="G197" s="183" t="s">
        <v>369</v>
      </c>
      <c r="H197" s="184">
        <v>3.2000000000000002</v>
      </c>
      <c r="I197" s="185"/>
      <c r="J197" s="186">
        <f>ROUND(I197*H197,2)</f>
        <v>0</v>
      </c>
      <c r="K197" s="182" t="s">
        <v>268</v>
      </c>
      <c r="L197" s="39"/>
      <c r="M197" s="187" t="s">
        <v>1</v>
      </c>
      <c r="N197" s="188" t="s">
        <v>42</v>
      </c>
      <c r="O197" s="77"/>
      <c r="P197" s="189">
        <f>O197*H197</f>
        <v>0</v>
      </c>
      <c r="Q197" s="189">
        <v>0.0022775</v>
      </c>
      <c r="R197" s="189">
        <f>Q197*H197</f>
        <v>0.0072880000000000002</v>
      </c>
      <c r="S197" s="189">
        <v>0</v>
      </c>
      <c r="T197" s="190">
        <f>S197*H197</f>
        <v>0</v>
      </c>
      <c r="U197" s="38"/>
      <c r="V197" s="38"/>
      <c r="W197" s="38"/>
      <c r="X197" s="38"/>
      <c r="Y197" s="38"/>
      <c r="Z197" s="38"/>
      <c r="AA197" s="38"/>
      <c r="AB197" s="38"/>
      <c r="AC197" s="38"/>
      <c r="AD197" s="38"/>
      <c r="AE197" s="38"/>
      <c r="AR197" s="191" t="s">
        <v>350</v>
      </c>
      <c r="AT197" s="191" t="s">
        <v>180</v>
      </c>
      <c r="AU197" s="191" t="s">
        <v>87</v>
      </c>
      <c r="AY197" s="19" t="s">
        <v>177</v>
      </c>
      <c r="BE197" s="192">
        <f>IF(N197="základní",J197,0)</f>
        <v>0</v>
      </c>
      <c r="BF197" s="192">
        <f>IF(N197="snížená",J197,0)</f>
        <v>0</v>
      </c>
      <c r="BG197" s="192">
        <f>IF(N197="zákl. přenesená",J197,0)</f>
        <v>0</v>
      </c>
      <c r="BH197" s="192">
        <f>IF(N197="sníž. přenesená",J197,0)</f>
        <v>0</v>
      </c>
      <c r="BI197" s="192">
        <f>IF(N197="nulová",J197,0)</f>
        <v>0</v>
      </c>
      <c r="BJ197" s="19" t="s">
        <v>85</v>
      </c>
      <c r="BK197" s="192">
        <f>ROUND(I197*H197,2)</f>
        <v>0</v>
      </c>
      <c r="BL197" s="19" t="s">
        <v>350</v>
      </c>
      <c r="BM197" s="191" t="s">
        <v>2655</v>
      </c>
    </row>
    <row r="198" s="14" customFormat="1">
      <c r="A198" s="14"/>
      <c r="B198" s="210"/>
      <c r="C198" s="14"/>
      <c r="D198" s="193" t="s">
        <v>271</v>
      </c>
      <c r="E198" s="211" t="s">
        <v>1</v>
      </c>
      <c r="F198" s="212" t="s">
        <v>2656</v>
      </c>
      <c r="G198" s="14"/>
      <c r="H198" s="213">
        <v>3.2000000000000002</v>
      </c>
      <c r="I198" s="214"/>
      <c r="J198" s="14"/>
      <c r="K198" s="14"/>
      <c r="L198" s="210"/>
      <c r="M198" s="215"/>
      <c r="N198" s="216"/>
      <c r="O198" s="216"/>
      <c r="P198" s="216"/>
      <c r="Q198" s="216"/>
      <c r="R198" s="216"/>
      <c r="S198" s="216"/>
      <c r="T198" s="217"/>
      <c r="U198" s="14"/>
      <c r="V198" s="14"/>
      <c r="W198" s="14"/>
      <c r="X198" s="14"/>
      <c r="Y198" s="14"/>
      <c r="Z198" s="14"/>
      <c r="AA198" s="14"/>
      <c r="AB198" s="14"/>
      <c r="AC198" s="14"/>
      <c r="AD198" s="14"/>
      <c r="AE198" s="14"/>
      <c r="AT198" s="211" t="s">
        <v>271</v>
      </c>
      <c r="AU198" s="211" t="s">
        <v>87</v>
      </c>
      <c r="AV198" s="14" t="s">
        <v>87</v>
      </c>
      <c r="AW198" s="14" t="s">
        <v>32</v>
      </c>
      <c r="AX198" s="14" t="s">
        <v>85</v>
      </c>
      <c r="AY198" s="211" t="s">
        <v>177</v>
      </c>
    </row>
    <row r="199" s="2" customFormat="1" ht="24.15" customHeight="1">
      <c r="A199" s="38"/>
      <c r="B199" s="179"/>
      <c r="C199" s="180" t="s">
        <v>421</v>
      </c>
      <c r="D199" s="180" t="s">
        <v>180</v>
      </c>
      <c r="E199" s="181" t="s">
        <v>2257</v>
      </c>
      <c r="F199" s="182" t="s">
        <v>2258</v>
      </c>
      <c r="G199" s="183" t="s">
        <v>327</v>
      </c>
      <c r="H199" s="184">
        <v>1</v>
      </c>
      <c r="I199" s="185"/>
      <c r="J199" s="186">
        <f>ROUND(I199*H199,2)</f>
        <v>0</v>
      </c>
      <c r="K199" s="182" t="s">
        <v>268</v>
      </c>
      <c r="L199" s="39"/>
      <c r="M199" s="187" t="s">
        <v>1</v>
      </c>
      <c r="N199" s="188" t="s">
        <v>42</v>
      </c>
      <c r="O199" s="77"/>
      <c r="P199" s="189">
        <f>O199*H199</f>
        <v>0</v>
      </c>
      <c r="Q199" s="189">
        <v>0.00031199999999999999</v>
      </c>
      <c r="R199" s="189">
        <f>Q199*H199</f>
        <v>0.00031199999999999999</v>
      </c>
      <c r="S199" s="189">
        <v>0</v>
      </c>
      <c r="T199" s="190">
        <f>S199*H199</f>
        <v>0</v>
      </c>
      <c r="U199" s="38"/>
      <c r="V199" s="38"/>
      <c r="W199" s="38"/>
      <c r="X199" s="38"/>
      <c r="Y199" s="38"/>
      <c r="Z199" s="38"/>
      <c r="AA199" s="38"/>
      <c r="AB199" s="38"/>
      <c r="AC199" s="38"/>
      <c r="AD199" s="38"/>
      <c r="AE199" s="38"/>
      <c r="AR199" s="191" t="s">
        <v>350</v>
      </c>
      <c r="AT199" s="191" t="s">
        <v>180</v>
      </c>
      <c r="AU199" s="191" t="s">
        <v>87</v>
      </c>
      <c r="AY199" s="19" t="s">
        <v>177</v>
      </c>
      <c r="BE199" s="192">
        <f>IF(N199="základní",J199,0)</f>
        <v>0</v>
      </c>
      <c r="BF199" s="192">
        <f>IF(N199="snížená",J199,0)</f>
        <v>0</v>
      </c>
      <c r="BG199" s="192">
        <f>IF(N199="zákl. přenesená",J199,0)</f>
        <v>0</v>
      </c>
      <c r="BH199" s="192">
        <f>IF(N199="sníž. přenesená",J199,0)</f>
        <v>0</v>
      </c>
      <c r="BI199" s="192">
        <f>IF(N199="nulová",J199,0)</f>
        <v>0</v>
      </c>
      <c r="BJ199" s="19" t="s">
        <v>85</v>
      </c>
      <c r="BK199" s="192">
        <f>ROUND(I199*H199,2)</f>
        <v>0</v>
      </c>
      <c r="BL199" s="19" t="s">
        <v>350</v>
      </c>
      <c r="BM199" s="191" t="s">
        <v>2657</v>
      </c>
    </row>
    <row r="200" s="2" customFormat="1" ht="24.15" customHeight="1">
      <c r="A200" s="38"/>
      <c r="B200" s="179"/>
      <c r="C200" s="180" t="s">
        <v>431</v>
      </c>
      <c r="D200" s="180" t="s">
        <v>180</v>
      </c>
      <c r="E200" s="181" t="s">
        <v>2260</v>
      </c>
      <c r="F200" s="182" t="s">
        <v>2261</v>
      </c>
      <c r="G200" s="183" t="s">
        <v>369</v>
      </c>
      <c r="H200" s="184">
        <v>2.1000000000000001</v>
      </c>
      <c r="I200" s="185"/>
      <c r="J200" s="186">
        <f>ROUND(I200*H200,2)</f>
        <v>0</v>
      </c>
      <c r="K200" s="182" t="s">
        <v>268</v>
      </c>
      <c r="L200" s="39"/>
      <c r="M200" s="187" t="s">
        <v>1</v>
      </c>
      <c r="N200" s="188" t="s">
        <v>42</v>
      </c>
      <c r="O200" s="77"/>
      <c r="P200" s="189">
        <f>O200*H200</f>
        <v>0</v>
      </c>
      <c r="Q200" s="189">
        <v>0.0019081</v>
      </c>
      <c r="R200" s="189">
        <f>Q200*H200</f>
        <v>0.0040070100000000001</v>
      </c>
      <c r="S200" s="189">
        <v>0</v>
      </c>
      <c r="T200" s="190">
        <f>S200*H200</f>
        <v>0</v>
      </c>
      <c r="U200" s="38"/>
      <c r="V200" s="38"/>
      <c r="W200" s="38"/>
      <c r="X200" s="38"/>
      <c r="Y200" s="38"/>
      <c r="Z200" s="38"/>
      <c r="AA200" s="38"/>
      <c r="AB200" s="38"/>
      <c r="AC200" s="38"/>
      <c r="AD200" s="38"/>
      <c r="AE200" s="38"/>
      <c r="AR200" s="191" t="s">
        <v>350</v>
      </c>
      <c r="AT200" s="191" t="s">
        <v>180</v>
      </c>
      <c r="AU200" s="191" t="s">
        <v>87</v>
      </c>
      <c r="AY200" s="19" t="s">
        <v>177</v>
      </c>
      <c r="BE200" s="192">
        <f>IF(N200="základní",J200,0)</f>
        <v>0</v>
      </c>
      <c r="BF200" s="192">
        <f>IF(N200="snížená",J200,0)</f>
        <v>0</v>
      </c>
      <c r="BG200" s="192">
        <f>IF(N200="zákl. přenesená",J200,0)</f>
        <v>0</v>
      </c>
      <c r="BH200" s="192">
        <f>IF(N200="sníž. přenesená",J200,0)</f>
        <v>0</v>
      </c>
      <c r="BI200" s="192">
        <f>IF(N200="nulová",J200,0)</f>
        <v>0</v>
      </c>
      <c r="BJ200" s="19" t="s">
        <v>85</v>
      </c>
      <c r="BK200" s="192">
        <f>ROUND(I200*H200,2)</f>
        <v>0</v>
      </c>
      <c r="BL200" s="19" t="s">
        <v>350</v>
      </c>
      <c r="BM200" s="191" t="s">
        <v>2658</v>
      </c>
    </row>
    <row r="201" s="14" customFormat="1">
      <c r="A201" s="14"/>
      <c r="B201" s="210"/>
      <c r="C201" s="14"/>
      <c r="D201" s="193" t="s">
        <v>271</v>
      </c>
      <c r="E201" s="211" t="s">
        <v>1</v>
      </c>
      <c r="F201" s="212" t="s">
        <v>2659</v>
      </c>
      <c r="G201" s="14"/>
      <c r="H201" s="213">
        <v>2.1000000000000001</v>
      </c>
      <c r="I201" s="214"/>
      <c r="J201" s="14"/>
      <c r="K201" s="14"/>
      <c r="L201" s="210"/>
      <c r="M201" s="215"/>
      <c r="N201" s="216"/>
      <c r="O201" s="216"/>
      <c r="P201" s="216"/>
      <c r="Q201" s="216"/>
      <c r="R201" s="216"/>
      <c r="S201" s="216"/>
      <c r="T201" s="217"/>
      <c r="U201" s="14"/>
      <c r="V201" s="14"/>
      <c r="W201" s="14"/>
      <c r="X201" s="14"/>
      <c r="Y201" s="14"/>
      <c r="Z201" s="14"/>
      <c r="AA201" s="14"/>
      <c r="AB201" s="14"/>
      <c r="AC201" s="14"/>
      <c r="AD201" s="14"/>
      <c r="AE201" s="14"/>
      <c r="AT201" s="211" t="s">
        <v>271</v>
      </c>
      <c r="AU201" s="211" t="s">
        <v>87</v>
      </c>
      <c r="AV201" s="14" t="s">
        <v>87</v>
      </c>
      <c r="AW201" s="14" t="s">
        <v>32</v>
      </c>
      <c r="AX201" s="14" t="s">
        <v>85</v>
      </c>
      <c r="AY201" s="211" t="s">
        <v>177</v>
      </c>
    </row>
    <row r="202" s="2" customFormat="1" ht="24.15" customHeight="1">
      <c r="A202" s="38"/>
      <c r="B202" s="179"/>
      <c r="C202" s="180" t="s">
        <v>436</v>
      </c>
      <c r="D202" s="180" t="s">
        <v>180</v>
      </c>
      <c r="E202" s="181" t="s">
        <v>955</v>
      </c>
      <c r="F202" s="182" t="s">
        <v>956</v>
      </c>
      <c r="G202" s="183" t="s">
        <v>762</v>
      </c>
      <c r="H202" s="236"/>
      <c r="I202" s="185"/>
      <c r="J202" s="186">
        <f>ROUND(I202*H202,2)</f>
        <v>0</v>
      </c>
      <c r="K202" s="182" t="s">
        <v>268</v>
      </c>
      <c r="L202" s="39"/>
      <c r="M202" s="187" t="s">
        <v>1</v>
      </c>
      <c r="N202" s="188" t="s">
        <v>42</v>
      </c>
      <c r="O202" s="77"/>
      <c r="P202" s="189">
        <f>O202*H202</f>
        <v>0</v>
      </c>
      <c r="Q202" s="189">
        <v>0</v>
      </c>
      <c r="R202" s="189">
        <f>Q202*H202</f>
        <v>0</v>
      </c>
      <c r="S202" s="189">
        <v>0</v>
      </c>
      <c r="T202" s="190">
        <f>S202*H202</f>
        <v>0</v>
      </c>
      <c r="U202" s="38"/>
      <c r="V202" s="38"/>
      <c r="W202" s="38"/>
      <c r="X202" s="38"/>
      <c r="Y202" s="38"/>
      <c r="Z202" s="38"/>
      <c r="AA202" s="38"/>
      <c r="AB202" s="38"/>
      <c r="AC202" s="38"/>
      <c r="AD202" s="38"/>
      <c r="AE202" s="38"/>
      <c r="AR202" s="191" t="s">
        <v>350</v>
      </c>
      <c r="AT202" s="191" t="s">
        <v>180</v>
      </c>
      <c r="AU202" s="191" t="s">
        <v>87</v>
      </c>
      <c r="AY202" s="19" t="s">
        <v>177</v>
      </c>
      <c r="BE202" s="192">
        <f>IF(N202="základní",J202,0)</f>
        <v>0</v>
      </c>
      <c r="BF202" s="192">
        <f>IF(N202="snížená",J202,0)</f>
        <v>0</v>
      </c>
      <c r="BG202" s="192">
        <f>IF(N202="zákl. přenesená",J202,0)</f>
        <v>0</v>
      </c>
      <c r="BH202" s="192">
        <f>IF(N202="sníž. přenesená",J202,0)</f>
        <v>0</v>
      </c>
      <c r="BI202" s="192">
        <f>IF(N202="nulová",J202,0)</f>
        <v>0</v>
      </c>
      <c r="BJ202" s="19" t="s">
        <v>85</v>
      </c>
      <c r="BK202" s="192">
        <f>ROUND(I202*H202,2)</f>
        <v>0</v>
      </c>
      <c r="BL202" s="19" t="s">
        <v>350</v>
      </c>
      <c r="BM202" s="191" t="s">
        <v>2660</v>
      </c>
    </row>
    <row r="203" s="12" customFormat="1" ht="22.8" customHeight="1">
      <c r="A203" s="12"/>
      <c r="B203" s="166"/>
      <c r="C203" s="12"/>
      <c r="D203" s="167" t="s">
        <v>76</v>
      </c>
      <c r="E203" s="177" t="s">
        <v>958</v>
      </c>
      <c r="F203" s="177" t="s">
        <v>959</v>
      </c>
      <c r="G203" s="12"/>
      <c r="H203" s="12"/>
      <c r="I203" s="169"/>
      <c r="J203" s="178">
        <f>BK203</f>
        <v>0</v>
      </c>
      <c r="K203" s="12"/>
      <c r="L203" s="166"/>
      <c r="M203" s="171"/>
      <c r="N203" s="172"/>
      <c r="O203" s="172"/>
      <c r="P203" s="173">
        <f>SUM(P204:P214)</f>
        <v>0</v>
      </c>
      <c r="Q203" s="172"/>
      <c r="R203" s="173">
        <f>SUM(R204:R214)</f>
        <v>0.164274</v>
      </c>
      <c r="S203" s="172"/>
      <c r="T203" s="174">
        <f>SUM(T204:T214)</f>
        <v>0</v>
      </c>
      <c r="U203" s="12"/>
      <c r="V203" s="12"/>
      <c r="W203" s="12"/>
      <c r="X203" s="12"/>
      <c r="Y203" s="12"/>
      <c r="Z203" s="12"/>
      <c r="AA203" s="12"/>
      <c r="AB203" s="12"/>
      <c r="AC203" s="12"/>
      <c r="AD203" s="12"/>
      <c r="AE203" s="12"/>
      <c r="AR203" s="167" t="s">
        <v>87</v>
      </c>
      <c r="AT203" s="175" t="s">
        <v>76</v>
      </c>
      <c r="AU203" s="175" t="s">
        <v>85</v>
      </c>
      <c r="AY203" s="167" t="s">
        <v>177</v>
      </c>
      <c r="BK203" s="176">
        <f>SUM(BK204:BK214)</f>
        <v>0</v>
      </c>
    </row>
    <row r="204" s="2" customFormat="1" ht="24.15" customHeight="1">
      <c r="A204" s="38"/>
      <c r="B204" s="179"/>
      <c r="C204" s="180" t="s">
        <v>440</v>
      </c>
      <c r="D204" s="180" t="s">
        <v>180</v>
      </c>
      <c r="E204" s="181" t="s">
        <v>2661</v>
      </c>
      <c r="F204" s="182" t="s">
        <v>2662</v>
      </c>
      <c r="G204" s="183" t="s">
        <v>650</v>
      </c>
      <c r="H204" s="184">
        <v>2</v>
      </c>
      <c r="I204" s="185"/>
      <c r="J204" s="186">
        <f>ROUND(I204*H204,2)</f>
        <v>0</v>
      </c>
      <c r="K204" s="182" t="s">
        <v>1</v>
      </c>
      <c r="L204" s="39"/>
      <c r="M204" s="187" t="s">
        <v>1</v>
      </c>
      <c r="N204" s="188" t="s">
        <v>42</v>
      </c>
      <c r="O204" s="77"/>
      <c r="P204" s="189">
        <f>O204*H204</f>
        <v>0</v>
      </c>
      <c r="Q204" s="189">
        <v>0</v>
      </c>
      <c r="R204" s="189">
        <f>Q204*H204</f>
        <v>0</v>
      </c>
      <c r="S204" s="189">
        <v>0</v>
      </c>
      <c r="T204" s="190">
        <f>S204*H204</f>
        <v>0</v>
      </c>
      <c r="U204" s="38"/>
      <c r="V204" s="38"/>
      <c r="W204" s="38"/>
      <c r="X204" s="38"/>
      <c r="Y204" s="38"/>
      <c r="Z204" s="38"/>
      <c r="AA204" s="38"/>
      <c r="AB204" s="38"/>
      <c r="AC204" s="38"/>
      <c r="AD204" s="38"/>
      <c r="AE204" s="38"/>
      <c r="AR204" s="191" t="s">
        <v>350</v>
      </c>
      <c r="AT204" s="191" t="s">
        <v>180</v>
      </c>
      <c r="AU204" s="191" t="s">
        <v>87</v>
      </c>
      <c r="AY204" s="19" t="s">
        <v>177</v>
      </c>
      <c r="BE204" s="192">
        <f>IF(N204="základní",J204,0)</f>
        <v>0</v>
      </c>
      <c r="BF204" s="192">
        <f>IF(N204="snížená",J204,0)</f>
        <v>0</v>
      </c>
      <c r="BG204" s="192">
        <f>IF(N204="zákl. přenesená",J204,0)</f>
        <v>0</v>
      </c>
      <c r="BH204" s="192">
        <f>IF(N204="sníž. přenesená",J204,0)</f>
        <v>0</v>
      </c>
      <c r="BI204" s="192">
        <f>IF(N204="nulová",J204,0)</f>
        <v>0</v>
      </c>
      <c r="BJ204" s="19" t="s">
        <v>85</v>
      </c>
      <c r="BK204" s="192">
        <f>ROUND(I204*H204,2)</f>
        <v>0</v>
      </c>
      <c r="BL204" s="19" t="s">
        <v>350</v>
      </c>
      <c r="BM204" s="191" t="s">
        <v>2271</v>
      </c>
    </row>
    <row r="205" s="2" customFormat="1">
      <c r="A205" s="38"/>
      <c r="B205" s="39"/>
      <c r="C205" s="38"/>
      <c r="D205" s="193" t="s">
        <v>187</v>
      </c>
      <c r="E205" s="38"/>
      <c r="F205" s="194" t="s">
        <v>2268</v>
      </c>
      <c r="G205" s="38"/>
      <c r="H205" s="38"/>
      <c r="I205" s="195"/>
      <c r="J205" s="38"/>
      <c r="K205" s="38"/>
      <c r="L205" s="39"/>
      <c r="M205" s="196"/>
      <c r="N205" s="197"/>
      <c r="O205" s="77"/>
      <c r="P205" s="77"/>
      <c r="Q205" s="77"/>
      <c r="R205" s="77"/>
      <c r="S205" s="77"/>
      <c r="T205" s="78"/>
      <c r="U205" s="38"/>
      <c r="V205" s="38"/>
      <c r="W205" s="38"/>
      <c r="X205" s="38"/>
      <c r="Y205" s="38"/>
      <c r="Z205" s="38"/>
      <c r="AA205" s="38"/>
      <c r="AB205" s="38"/>
      <c r="AC205" s="38"/>
      <c r="AD205" s="38"/>
      <c r="AE205" s="38"/>
      <c r="AT205" s="19" t="s">
        <v>187</v>
      </c>
      <c r="AU205" s="19" t="s">
        <v>87</v>
      </c>
    </row>
    <row r="206" s="2" customFormat="1" ht="24.15" customHeight="1">
      <c r="A206" s="38"/>
      <c r="B206" s="179"/>
      <c r="C206" s="180" t="s">
        <v>445</v>
      </c>
      <c r="D206" s="180" t="s">
        <v>180</v>
      </c>
      <c r="E206" s="181" t="s">
        <v>977</v>
      </c>
      <c r="F206" s="182" t="s">
        <v>978</v>
      </c>
      <c r="G206" s="183" t="s">
        <v>220</v>
      </c>
      <c r="H206" s="184">
        <v>15.720000000000001</v>
      </c>
      <c r="I206" s="185"/>
      <c r="J206" s="186">
        <f>ROUND(I206*H206,2)</f>
        <v>0</v>
      </c>
      <c r="K206" s="182" t="s">
        <v>268</v>
      </c>
      <c r="L206" s="39"/>
      <c r="M206" s="187" t="s">
        <v>1</v>
      </c>
      <c r="N206" s="188" t="s">
        <v>42</v>
      </c>
      <c r="O206" s="77"/>
      <c r="P206" s="189">
        <f>O206*H206</f>
        <v>0</v>
      </c>
      <c r="Q206" s="189">
        <v>0</v>
      </c>
      <c r="R206" s="189">
        <f>Q206*H206</f>
        <v>0</v>
      </c>
      <c r="S206" s="189">
        <v>0</v>
      </c>
      <c r="T206" s="190">
        <f>S206*H206</f>
        <v>0</v>
      </c>
      <c r="U206" s="38"/>
      <c r="V206" s="38"/>
      <c r="W206" s="38"/>
      <c r="X206" s="38"/>
      <c r="Y206" s="38"/>
      <c r="Z206" s="38"/>
      <c r="AA206" s="38"/>
      <c r="AB206" s="38"/>
      <c r="AC206" s="38"/>
      <c r="AD206" s="38"/>
      <c r="AE206" s="38"/>
      <c r="AR206" s="191" t="s">
        <v>350</v>
      </c>
      <c r="AT206" s="191" t="s">
        <v>180</v>
      </c>
      <c r="AU206" s="191" t="s">
        <v>87</v>
      </c>
      <c r="AY206" s="19" t="s">
        <v>177</v>
      </c>
      <c r="BE206" s="192">
        <f>IF(N206="základní",J206,0)</f>
        <v>0</v>
      </c>
      <c r="BF206" s="192">
        <f>IF(N206="snížená",J206,0)</f>
        <v>0</v>
      </c>
      <c r="BG206" s="192">
        <f>IF(N206="zákl. přenesená",J206,0)</f>
        <v>0</v>
      </c>
      <c r="BH206" s="192">
        <f>IF(N206="sníž. přenesená",J206,0)</f>
        <v>0</v>
      </c>
      <c r="BI206" s="192">
        <f>IF(N206="nulová",J206,0)</f>
        <v>0</v>
      </c>
      <c r="BJ206" s="19" t="s">
        <v>85</v>
      </c>
      <c r="BK206" s="192">
        <f>ROUND(I206*H206,2)</f>
        <v>0</v>
      </c>
      <c r="BL206" s="19" t="s">
        <v>350</v>
      </c>
      <c r="BM206" s="191" t="s">
        <v>2272</v>
      </c>
    </row>
    <row r="207" s="14" customFormat="1">
      <c r="A207" s="14"/>
      <c r="B207" s="210"/>
      <c r="C207" s="14"/>
      <c r="D207" s="193" t="s">
        <v>271</v>
      </c>
      <c r="E207" s="211" t="s">
        <v>1</v>
      </c>
      <c r="F207" s="212" t="s">
        <v>2273</v>
      </c>
      <c r="G207" s="14"/>
      <c r="H207" s="213">
        <v>15.720000000000001</v>
      </c>
      <c r="I207" s="214"/>
      <c r="J207" s="14"/>
      <c r="K207" s="14"/>
      <c r="L207" s="210"/>
      <c r="M207" s="215"/>
      <c r="N207" s="216"/>
      <c r="O207" s="216"/>
      <c r="P207" s="216"/>
      <c r="Q207" s="216"/>
      <c r="R207" s="216"/>
      <c r="S207" s="216"/>
      <c r="T207" s="217"/>
      <c r="U207" s="14"/>
      <c r="V207" s="14"/>
      <c r="W207" s="14"/>
      <c r="X207" s="14"/>
      <c r="Y207" s="14"/>
      <c r="Z207" s="14"/>
      <c r="AA207" s="14"/>
      <c r="AB207" s="14"/>
      <c r="AC207" s="14"/>
      <c r="AD207" s="14"/>
      <c r="AE207" s="14"/>
      <c r="AT207" s="211" t="s">
        <v>271</v>
      </c>
      <c r="AU207" s="211" t="s">
        <v>87</v>
      </c>
      <c r="AV207" s="14" t="s">
        <v>87</v>
      </c>
      <c r="AW207" s="14" t="s">
        <v>32</v>
      </c>
      <c r="AX207" s="14" t="s">
        <v>77</v>
      </c>
      <c r="AY207" s="211" t="s">
        <v>177</v>
      </c>
    </row>
    <row r="208" s="15" customFormat="1">
      <c r="A208" s="15"/>
      <c r="B208" s="218"/>
      <c r="C208" s="15"/>
      <c r="D208" s="193" t="s">
        <v>271</v>
      </c>
      <c r="E208" s="219" t="s">
        <v>222</v>
      </c>
      <c r="F208" s="220" t="s">
        <v>276</v>
      </c>
      <c r="G208" s="15"/>
      <c r="H208" s="221">
        <v>15.720000000000001</v>
      </c>
      <c r="I208" s="222"/>
      <c r="J208" s="15"/>
      <c r="K208" s="15"/>
      <c r="L208" s="218"/>
      <c r="M208" s="223"/>
      <c r="N208" s="224"/>
      <c r="O208" s="224"/>
      <c r="P208" s="224"/>
      <c r="Q208" s="224"/>
      <c r="R208" s="224"/>
      <c r="S208" s="224"/>
      <c r="T208" s="225"/>
      <c r="U208" s="15"/>
      <c r="V208" s="15"/>
      <c r="W208" s="15"/>
      <c r="X208" s="15"/>
      <c r="Y208" s="15"/>
      <c r="Z208" s="15"/>
      <c r="AA208" s="15"/>
      <c r="AB208" s="15"/>
      <c r="AC208" s="15"/>
      <c r="AD208" s="15"/>
      <c r="AE208" s="15"/>
      <c r="AT208" s="219" t="s">
        <v>271</v>
      </c>
      <c r="AU208" s="219" t="s">
        <v>87</v>
      </c>
      <c r="AV208" s="15" t="s">
        <v>269</v>
      </c>
      <c r="AW208" s="15" t="s">
        <v>32</v>
      </c>
      <c r="AX208" s="15" t="s">
        <v>85</v>
      </c>
      <c r="AY208" s="219" t="s">
        <v>177</v>
      </c>
    </row>
    <row r="209" s="2" customFormat="1" ht="24.15" customHeight="1">
      <c r="A209" s="38"/>
      <c r="B209" s="179"/>
      <c r="C209" s="180" t="s">
        <v>449</v>
      </c>
      <c r="D209" s="180" t="s">
        <v>180</v>
      </c>
      <c r="E209" s="181" t="s">
        <v>1017</v>
      </c>
      <c r="F209" s="182" t="s">
        <v>1018</v>
      </c>
      <c r="G209" s="183" t="s">
        <v>220</v>
      </c>
      <c r="H209" s="184">
        <v>15.720000000000001</v>
      </c>
      <c r="I209" s="185"/>
      <c r="J209" s="186">
        <f>ROUND(I209*H209,2)</f>
        <v>0</v>
      </c>
      <c r="K209" s="182" t="s">
        <v>1</v>
      </c>
      <c r="L209" s="39"/>
      <c r="M209" s="187" t="s">
        <v>1</v>
      </c>
      <c r="N209" s="188" t="s">
        <v>42</v>
      </c>
      <c r="O209" s="77"/>
      <c r="P209" s="189">
        <f>O209*H209</f>
        <v>0</v>
      </c>
      <c r="Q209" s="189">
        <v>0</v>
      </c>
      <c r="R209" s="189">
        <f>Q209*H209</f>
        <v>0</v>
      </c>
      <c r="S209" s="189">
        <v>0</v>
      </c>
      <c r="T209" s="190">
        <f>S209*H209</f>
        <v>0</v>
      </c>
      <c r="U209" s="38"/>
      <c r="V209" s="38"/>
      <c r="W209" s="38"/>
      <c r="X209" s="38"/>
      <c r="Y209" s="38"/>
      <c r="Z209" s="38"/>
      <c r="AA209" s="38"/>
      <c r="AB209" s="38"/>
      <c r="AC209" s="38"/>
      <c r="AD209" s="38"/>
      <c r="AE209" s="38"/>
      <c r="AR209" s="191" t="s">
        <v>350</v>
      </c>
      <c r="AT209" s="191" t="s">
        <v>180</v>
      </c>
      <c r="AU209" s="191" t="s">
        <v>87</v>
      </c>
      <c r="AY209" s="19" t="s">
        <v>177</v>
      </c>
      <c r="BE209" s="192">
        <f>IF(N209="základní",J209,0)</f>
        <v>0</v>
      </c>
      <c r="BF209" s="192">
        <f>IF(N209="snížená",J209,0)</f>
        <v>0</v>
      </c>
      <c r="BG209" s="192">
        <f>IF(N209="zákl. přenesená",J209,0)</f>
        <v>0</v>
      </c>
      <c r="BH209" s="192">
        <f>IF(N209="sníž. přenesená",J209,0)</f>
        <v>0</v>
      </c>
      <c r="BI209" s="192">
        <f>IF(N209="nulová",J209,0)</f>
        <v>0</v>
      </c>
      <c r="BJ209" s="19" t="s">
        <v>85</v>
      </c>
      <c r="BK209" s="192">
        <f>ROUND(I209*H209,2)</f>
        <v>0</v>
      </c>
      <c r="BL209" s="19" t="s">
        <v>350</v>
      </c>
      <c r="BM209" s="191" t="s">
        <v>2274</v>
      </c>
    </row>
    <row r="210" s="14" customFormat="1">
      <c r="A210" s="14"/>
      <c r="B210" s="210"/>
      <c r="C210" s="14"/>
      <c r="D210" s="193" t="s">
        <v>271</v>
      </c>
      <c r="E210" s="211" t="s">
        <v>1</v>
      </c>
      <c r="F210" s="212" t="s">
        <v>222</v>
      </c>
      <c r="G210" s="14"/>
      <c r="H210" s="213">
        <v>15.720000000000001</v>
      </c>
      <c r="I210" s="214"/>
      <c r="J210" s="14"/>
      <c r="K210" s="14"/>
      <c r="L210" s="210"/>
      <c r="M210" s="215"/>
      <c r="N210" s="216"/>
      <c r="O210" s="216"/>
      <c r="P210" s="216"/>
      <c r="Q210" s="216"/>
      <c r="R210" s="216"/>
      <c r="S210" s="216"/>
      <c r="T210" s="217"/>
      <c r="U210" s="14"/>
      <c r="V210" s="14"/>
      <c r="W210" s="14"/>
      <c r="X210" s="14"/>
      <c r="Y210" s="14"/>
      <c r="Z210" s="14"/>
      <c r="AA210" s="14"/>
      <c r="AB210" s="14"/>
      <c r="AC210" s="14"/>
      <c r="AD210" s="14"/>
      <c r="AE210" s="14"/>
      <c r="AT210" s="211" t="s">
        <v>271</v>
      </c>
      <c r="AU210" s="211" t="s">
        <v>87</v>
      </c>
      <c r="AV210" s="14" t="s">
        <v>87</v>
      </c>
      <c r="AW210" s="14" t="s">
        <v>32</v>
      </c>
      <c r="AX210" s="14" t="s">
        <v>85</v>
      </c>
      <c r="AY210" s="211" t="s">
        <v>177</v>
      </c>
    </row>
    <row r="211" s="2" customFormat="1" ht="16.5" customHeight="1">
      <c r="A211" s="38"/>
      <c r="B211" s="179"/>
      <c r="C211" s="226" t="s">
        <v>454</v>
      </c>
      <c r="D211" s="226" t="s">
        <v>330</v>
      </c>
      <c r="E211" s="227" t="s">
        <v>990</v>
      </c>
      <c r="F211" s="228" t="s">
        <v>991</v>
      </c>
      <c r="G211" s="229" t="s">
        <v>220</v>
      </c>
      <c r="H211" s="230">
        <v>17.292000000000002</v>
      </c>
      <c r="I211" s="231"/>
      <c r="J211" s="232">
        <f>ROUND(I211*H211,2)</f>
        <v>0</v>
      </c>
      <c r="K211" s="228" t="s">
        <v>1</v>
      </c>
      <c r="L211" s="233"/>
      <c r="M211" s="234" t="s">
        <v>1</v>
      </c>
      <c r="N211" s="235" t="s">
        <v>42</v>
      </c>
      <c r="O211" s="77"/>
      <c r="P211" s="189">
        <f>O211*H211</f>
        <v>0</v>
      </c>
      <c r="Q211" s="189">
        <v>0.0094999999999999998</v>
      </c>
      <c r="R211" s="189">
        <f>Q211*H211</f>
        <v>0.164274</v>
      </c>
      <c r="S211" s="189">
        <v>0</v>
      </c>
      <c r="T211" s="190">
        <f>S211*H211</f>
        <v>0</v>
      </c>
      <c r="U211" s="38"/>
      <c r="V211" s="38"/>
      <c r="W211" s="38"/>
      <c r="X211" s="38"/>
      <c r="Y211" s="38"/>
      <c r="Z211" s="38"/>
      <c r="AA211" s="38"/>
      <c r="AB211" s="38"/>
      <c r="AC211" s="38"/>
      <c r="AD211" s="38"/>
      <c r="AE211" s="38"/>
      <c r="AR211" s="191" t="s">
        <v>440</v>
      </c>
      <c r="AT211" s="191" t="s">
        <v>330</v>
      </c>
      <c r="AU211" s="191" t="s">
        <v>87</v>
      </c>
      <c r="AY211" s="19" t="s">
        <v>177</v>
      </c>
      <c r="BE211" s="192">
        <f>IF(N211="základní",J211,0)</f>
        <v>0</v>
      </c>
      <c r="BF211" s="192">
        <f>IF(N211="snížená",J211,0)</f>
        <v>0</v>
      </c>
      <c r="BG211" s="192">
        <f>IF(N211="zákl. přenesená",J211,0)</f>
        <v>0</v>
      </c>
      <c r="BH211" s="192">
        <f>IF(N211="sníž. přenesená",J211,0)</f>
        <v>0</v>
      </c>
      <c r="BI211" s="192">
        <f>IF(N211="nulová",J211,0)</f>
        <v>0</v>
      </c>
      <c r="BJ211" s="19" t="s">
        <v>85</v>
      </c>
      <c r="BK211" s="192">
        <f>ROUND(I211*H211,2)</f>
        <v>0</v>
      </c>
      <c r="BL211" s="19" t="s">
        <v>350</v>
      </c>
      <c r="BM211" s="191" t="s">
        <v>2275</v>
      </c>
    </row>
    <row r="212" s="14" customFormat="1">
      <c r="A212" s="14"/>
      <c r="B212" s="210"/>
      <c r="C212" s="14"/>
      <c r="D212" s="193" t="s">
        <v>271</v>
      </c>
      <c r="E212" s="211" t="s">
        <v>1</v>
      </c>
      <c r="F212" s="212" t="s">
        <v>994</v>
      </c>
      <c r="G212" s="14"/>
      <c r="H212" s="213">
        <v>17.292000000000002</v>
      </c>
      <c r="I212" s="214"/>
      <c r="J212" s="14"/>
      <c r="K212" s="14"/>
      <c r="L212" s="210"/>
      <c r="M212" s="215"/>
      <c r="N212" s="216"/>
      <c r="O212" s="216"/>
      <c r="P212" s="216"/>
      <c r="Q212" s="216"/>
      <c r="R212" s="216"/>
      <c r="S212" s="216"/>
      <c r="T212" s="217"/>
      <c r="U212" s="14"/>
      <c r="V212" s="14"/>
      <c r="W212" s="14"/>
      <c r="X212" s="14"/>
      <c r="Y212" s="14"/>
      <c r="Z212" s="14"/>
      <c r="AA212" s="14"/>
      <c r="AB212" s="14"/>
      <c r="AC212" s="14"/>
      <c r="AD212" s="14"/>
      <c r="AE212" s="14"/>
      <c r="AT212" s="211" t="s">
        <v>271</v>
      </c>
      <c r="AU212" s="211" t="s">
        <v>87</v>
      </c>
      <c r="AV212" s="14" t="s">
        <v>87</v>
      </c>
      <c r="AW212" s="14" t="s">
        <v>32</v>
      </c>
      <c r="AX212" s="14" t="s">
        <v>77</v>
      </c>
      <c r="AY212" s="211" t="s">
        <v>177</v>
      </c>
    </row>
    <row r="213" s="15" customFormat="1">
      <c r="A213" s="15"/>
      <c r="B213" s="218"/>
      <c r="C213" s="15"/>
      <c r="D213" s="193" t="s">
        <v>271</v>
      </c>
      <c r="E213" s="219" t="s">
        <v>1</v>
      </c>
      <c r="F213" s="220" t="s">
        <v>276</v>
      </c>
      <c r="G213" s="15"/>
      <c r="H213" s="221">
        <v>17.292000000000002</v>
      </c>
      <c r="I213" s="222"/>
      <c r="J213" s="15"/>
      <c r="K213" s="15"/>
      <c r="L213" s="218"/>
      <c r="M213" s="223"/>
      <c r="N213" s="224"/>
      <c r="O213" s="224"/>
      <c r="P213" s="224"/>
      <c r="Q213" s="224"/>
      <c r="R213" s="224"/>
      <c r="S213" s="224"/>
      <c r="T213" s="225"/>
      <c r="U213" s="15"/>
      <c r="V213" s="15"/>
      <c r="W213" s="15"/>
      <c r="X213" s="15"/>
      <c r="Y213" s="15"/>
      <c r="Z213" s="15"/>
      <c r="AA213" s="15"/>
      <c r="AB213" s="15"/>
      <c r="AC213" s="15"/>
      <c r="AD213" s="15"/>
      <c r="AE213" s="15"/>
      <c r="AT213" s="219" t="s">
        <v>271</v>
      </c>
      <c r="AU213" s="219" t="s">
        <v>87</v>
      </c>
      <c r="AV213" s="15" t="s">
        <v>269</v>
      </c>
      <c r="AW213" s="15" t="s">
        <v>32</v>
      </c>
      <c r="AX213" s="15" t="s">
        <v>85</v>
      </c>
      <c r="AY213" s="219" t="s">
        <v>177</v>
      </c>
    </row>
    <row r="214" s="2" customFormat="1" ht="24.15" customHeight="1">
      <c r="A214" s="38"/>
      <c r="B214" s="179"/>
      <c r="C214" s="180" t="s">
        <v>459</v>
      </c>
      <c r="D214" s="180" t="s">
        <v>180</v>
      </c>
      <c r="E214" s="181" t="s">
        <v>1107</v>
      </c>
      <c r="F214" s="182" t="s">
        <v>1108</v>
      </c>
      <c r="G214" s="183" t="s">
        <v>762</v>
      </c>
      <c r="H214" s="236"/>
      <c r="I214" s="185"/>
      <c r="J214" s="186">
        <f>ROUND(I214*H214,2)</f>
        <v>0</v>
      </c>
      <c r="K214" s="182" t="s">
        <v>268</v>
      </c>
      <c r="L214" s="39"/>
      <c r="M214" s="187" t="s">
        <v>1</v>
      </c>
      <c r="N214" s="188" t="s">
        <v>42</v>
      </c>
      <c r="O214" s="77"/>
      <c r="P214" s="189">
        <f>O214*H214</f>
        <v>0</v>
      </c>
      <c r="Q214" s="189">
        <v>0</v>
      </c>
      <c r="R214" s="189">
        <f>Q214*H214</f>
        <v>0</v>
      </c>
      <c r="S214" s="189">
        <v>0</v>
      </c>
      <c r="T214" s="190">
        <f>S214*H214</f>
        <v>0</v>
      </c>
      <c r="U214" s="38"/>
      <c r="V214" s="38"/>
      <c r="W214" s="38"/>
      <c r="X214" s="38"/>
      <c r="Y214" s="38"/>
      <c r="Z214" s="38"/>
      <c r="AA214" s="38"/>
      <c r="AB214" s="38"/>
      <c r="AC214" s="38"/>
      <c r="AD214" s="38"/>
      <c r="AE214" s="38"/>
      <c r="AR214" s="191" t="s">
        <v>350</v>
      </c>
      <c r="AT214" s="191" t="s">
        <v>180</v>
      </c>
      <c r="AU214" s="191" t="s">
        <v>87</v>
      </c>
      <c r="AY214" s="19" t="s">
        <v>177</v>
      </c>
      <c r="BE214" s="192">
        <f>IF(N214="základní",J214,0)</f>
        <v>0</v>
      </c>
      <c r="BF214" s="192">
        <f>IF(N214="snížená",J214,0)</f>
        <v>0</v>
      </c>
      <c r="BG214" s="192">
        <f>IF(N214="zákl. přenesená",J214,0)</f>
        <v>0</v>
      </c>
      <c r="BH214" s="192">
        <f>IF(N214="sníž. přenesená",J214,0)</f>
        <v>0</v>
      </c>
      <c r="BI214" s="192">
        <f>IF(N214="nulová",J214,0)</f>
        <v>0</v>
      </c>
      <c r="BJ214" s="19" t="s">
        <v>85</v>
      </c>
      <c r="BK214" s="192">
        <f>ROUND(I214*H214,2)</f>
        <v>0</v>
      </c>
      <c r="BL214" s="19" t="s">
        <v>350</v>
      </c>
      <c r="BM214" s="191" t="s">
        <v>2276</v>
      </c>
    </row>
    <row r="215" s="12" customFormat="1" ht="22.8" customHeight="1">
      <c r="A215" s="12"/>
      <c r="B215" s="166"/>
      <c r="C215" s="12"/>
      <c r="D215" s="167" t="s">
        <v>76</v>
      </c>
      <c r="E215" s="177" t="s">
        <v>1110</v>
      </c>
      <c r="F215" s="177" t="s">
        <v>1111</v>
      </c>
      <c r="G215" s="12"/>
      <c r="H215" s="12"/>
      <c r="I215" s="169"/>
      <c r="J215" s="178">
        <f>BK215</f>
        <v>0</v>
      </c>
      <c r="K215" s="12"/>
      <c r="L215" s="166"/>
      <c r="M215" s="171"/>
      <c r="N215" s="172"/>
      <c r="O215" s="172"/>
      <c r="P215" s="173">
        <f>SUM(P216:P225)</f>
        <v>0</v>
      </c>
      <c r="Q215" s="172"/>
      <c r="R215" s="173">
        <f>SUM(R216:R225)</f>
        <v>0.061290240000000003</v>
      </c>
      <c r="S215" s="172"/>
      <c r="T215" s="174">
        <f>SUM(T216:T225)</f>
        <v>0</v>
      </c>
      <c r="U215" s="12"/>
      <c r="V215" s="12"/>
      <c r="W215" s="12"/>
      <c r="X215" s="12"/>
      <c r="Y215" s="12"/>
      <c r="Z215" s="12"/>
      <c r="AA215" s="12"/>
      <c r="AB215" s="12"/>
      <c r="AC215" s="12"/>
      <c r="AD215" s="12"/>
      <c r="AE215" s="12"/>
      <c r="AR215" s="167" t="s">
        <v>87</v>
      </c>
      <c r="AT215" s="175" t="s">
        <v>76</v>
      </c>
      <c r="AU215" s="175" t="s">
        <v>85</v>
      </c>
      <c r="AY215" s="167" t="s">
        <v>177</v>
      </c>
      <c r="BK215" s="176">
        <f>SUM(BK216:BK225)</f>
        <v>0</v>
      </c>
    </row>
    <row r="216" s="2" customFormat="1" ht="16.5" customHeight="1">
      <c r="A216" s="38"/>
      <c r="B216" s="179"/>
      <c r="C216" s="180" t="s">
        <v>465</v>
      </c>
      <c r="D216" s="180" t="s">
        <v>180</v>
      </c>
      <c r="E216" s="181" t="s">
        <v>2277</v>
      </c>
      <c r="F216" s="182" t="s">
        <v>1114</v>
      </c>
      <c r="G216" s="183" t="s">
        <v>1115</v>
      </c>
      <c r="H216" s="184">
        <v>597.89999999999998</v>
      </c>
      <c r="I216" s="185"/>
      <c r="J216" s="186">
        <f>ROUND(I216*H216,2)</f>
        <v>0</v>
      </c>
      <c r="K216" s="182" t="s">
        <v>1</v>
      </c>
      <c r="L216" s="39"/>
      <c r="M216" s="187" t="s">
        <v>1</v>
      </c>
      <c r="N216" s="188" t="s">
        <v>42</v>
      </c>
      <c r="O216" s="77"/>
      <c r="P216" s="189">
        <f>O216*H216</f>
        <v>0</v>
      </c>
      <c r="Q216" s="189">
        <v>0</v>
      </c>
      <c r="R216" s="189">
        <f>Q216*H216</f>
        <v>0</v>
      </c>
      <c r="S216" s="189">
        <v>0</v>
      </c>
      <c r="T216" s="190">
        <f>S216*H216</f>
        <v>0</v>
      </c>
      <c r="U216" s="38"/>
      <c r="V216" s="38"/>
      <c r="W216" s="38"/>
      <c r="X216" s="38"/>
      <c r="Y216" s="38"/>
      <c r="Z216" s="38"/>
      <c r="AA216" s="38"/>
      <c r="AB216" s="38"/>
      <c r="AC216" s="38"/>
      <c r="AD216" s="38"/>
      <c r="AE216" s="38"/>
      <c r="AR216" s="191" t="s">
        <v>350</v>
      </c>
      <c r="AT216" s="191" t="s">
        <v>180</v>
      </c>
      <c r="AU216" s="191" t="s">
        <v>87</v>
      </c>
      <c r="AY216" s="19" t="s">
        <v>177</v>
      </c>
      <c r="BE216" s="192">
        <f>IF(N216="základní",J216,0)</f>
        <v>0</v>
      </c>
      <c r="BF216" s="192">
        <f>IF(N216="snížená",J216,0)</f>
        <v>0</v>
      </c>
      <c r="BG216" s="192">
        <f>IF(N216="zákl. přenesená",J216,0)</f>
        <v>0</v>
      </c>
      <c r="BH216" s="192">
        <f>IF(N216="sníž. přenesená",J216,0)</f>
        <v>0</v>
      </c>
      <c r="BI216" s="192">
        <f>IF(N216="nulová",J216,0)</f>
        <v>0</v>
      </c>
      <c r="BJ216" s="19" t="s">
        <v>85</v>
      </c>
      <c r="BK216" s="192">
        <f>ROUND(I216*H216,2)</f>
        <v>0</v>
      </c>
      <c r="BL216" s="19" t="s">
        <v>350</v>
      </c>
      <c r="BM216" s="191" t="s">
        <v>2278</v>
      </c>
    </row>
    <row r="217" s="2" customFormat="1">
      <c r="A217" s="38"/>
      <c r="B217" s="39"/>
      <c r="C217" s="38"/>
      <c r="D217" s="193" t="s">
        <v>187</v>
      </c>
      <c r="E217" s="38"/>
      <c r="F217" s="194" t="s">
        <v>2279</v>
      </c>
      <c r="G217" s="38"/>
      <c r="H217" s="38"/>
      <c r="I217" s="195"/>
      <c r="J217" s="38"/>
      <c r="K217" s="38"/>
      <c r="L217" s="39"/>
      <c r="M217" s="196"/>
      <c r="N217" s="197"/>
      <c r="O217" s="77"/>
      <c r="P217" s="77"/>
      <c r="Q217" s="77"/>
      <c r="R217" s="77"/>
      <c r="S217" s="77"/>
      <c r="T217" s="78"/>
      <c r="U217" s="38"/>
      <c r="V217" s="38"/>
      <c r="W217" s="38"/>
      <c r="X217" s="38"/>
      <c r="Y217" s="38"/>
      <c r="Z217" s="38"/>
      <c r="AA217" s="38"/>
      <c r="AB217" s="38"/>
      <c r="AC217" s="38"/>
      <c r="AD217" s="38"/>
      <c r="AE217" s="38"/>
      <c r="AT217" s="19" t="s">
        <v>187</v>
      </c>
      <c r="AU217" s="19" t="s">
        <v>87</v>
      </c>
    </row>
    <row r="218" s="14" customFormat="1">
      <c r="A218" s="14"/>
      <c r="B218" s="210"/>
      <c r="C218" s="14"/>
      <c r="D218" s="193" t="s">
        <v>271</v>
      </c>
      <c r="E218" s="211" t="s">
        <v>1</v>
      </c>
      <c r="F218" s="212" t="s">
        <v>2663</v>
      </c>
      <c r="G218" s="14"/>
      <c r="H218" s="213">
        <v>597.89999999999998</v>
      </c>
      <c r="I218" s="214"/>
      <c r="J218" s="14"/>
      <c r="K218" s="14"/>
      <c r="L218" s="210"/>
      <c r="M218" s="215"/>
      <c r="N218" s="216"/>
      <c r="O218" s="216"/>
      <c r="P218" s="216"/>
      <c r="Q218" s="216"/>
      <c r="R218" s="216"/>
      <c r="S218" s="216"/>
      <c r="T218" s="217"/>
      <c r="U218" s="14"/>
      <c r="V218" s="14"/>
      <c r="W218" s="14"/>
      <c r="X218" s="14"/>
      <c r="Y218" s="14"/>
      <c r="Z218" s="14"/>
      <c r="AA218" s="14"/>
      <c r="AB218" s="14"/>
      <c r="AC218" s="14"/>
      <c r="AD218" s="14"/>
      <c r="AE218" s="14"/>
      <c r="AT218" s="211" t="s">
        <v>271</v>
      </c>
      <c r="AU218" s="211" t="s">
        <v>87</v>
      </c>
      <c r="AV218" s="14" t="s">
        <v>87</v>
      </c>
      <c r="AW218" s="14" t="s">
        <v>32</v>
      </c>
      <c r="AX218" s="14" t="s">
        <v>77</v>
      </c>
      <c r="AY218" s="211" t="s">
        <v>177</v>
      </c>
    </row>
    <row r="219" s="15" customFormat="1">
      <c r="A219" s="15"/>
      <c r="B219" s="218"/>
      <c r="C219" s="15"/>
      <c r="D219" s="193" t="s">
        <v>271</v>
      </c>
      <c r="E219" s="219" t="s">
        <v>1</v>
      </c>
      <c r="F219" s="220" t="s">
        <v>276</v>
      </c>
      <c r="G219" s="15"/>
      <c r="H219" s="221">
        <v>597.89999999999998</v>
      </c>
      <c r="I219" s="222"/>
      <c r="J219" s="15"/>
      <c r="K219" s="15"/>
      <c r="L219" s="218"/>
      <c r="M219" s="223"/>
      <c r="N219" s="224"/>
      <c r="O219" s="224"/>
      <c r="P219" s="224"/>
      <c r="Q219" s="224"/>
      <c r="R219" s="224"/>
      <c r="S219" s="224"/>
      <c r="T219" s="225"/>
      <c r="U219" s="15"/>
      <c r="V219" s="15"/>
      <c r="W219" s="15"/>
      <c r="X219" s="15"/>
      <c r="Y219" s="15"/>
      <c r="Z219" s="15"/>
      <c r="AA219" s="15"/>
      <c r="AB219" s="15"/>
      <c r="AC219" s="15"/>
      <c r="AD219" s="15"/>
      <c r="AE219" s="15"/>
      <c r="AT219" s="219" t="s">
        <v>271</v>
      </c>
      <c r="AU219" s="219" t="s">
        <v>87</v>
      </c>
      <c r="AV219" s="15" t="s">
        <v>269</v>
      </c>
      <c r="AW219" s="15" t="s">
        <v>32</v>
      </c>
      <c r="AX219" s="15" t="s">
        <v>85</v>
      </c>
      <c r="AY219" s="219" t="s">
        <v>177</v>
      </c>
    </row>
    <row r="220" s="2" customFormat="1" ht="16.5" customHeight="1">
      <c r="A220" s="38"/>
      <c r="B220" s="179"/>
      <c r="C220" s="180" t="s">
        <v>474</v>
      </c>
      <c r="D220" s="180" t="s">
        <v>180</v>
      </c>
      <c r="E220" s="181" t="s">
        <v>2281</v>
      </c>
      <c r="F220" s="182" t="s">
        <v>2282</v>
      </c>
      <c r="G220" s="183" t="s">
        <v>220</v>
      </c>
      <c r="H220" s="184">
        <v>7.6799999999999997</v>
      </c>
      <c r="I220" s="185"/>
      <c r="J220" s="186">
        <f>ROUND(I220*H220,2)</f>
        <v>0</v>
      </c>
      <c r="K220" s="182" t="s">
        <v>268</v>
      </c>
      <c r="L220" s="39"/>
      <c r="M220" s="187" t="s">
        <v>1</v>
      </c>
      <c r="N220" s="188" t="s">
        <v>42</v>
      </c>
      <c r="O220" s="77"/>
      <c r="P220" s="189">
        <f>O220*H220</f>
        <v>0</v>
      </c>
      <c r="Q220" s="189">
        <v>0.00028049999999999999</v>
      </c>
      <c r="R220" s="189">
        <f>Q220*H220</f>
        <v>0.00215424</v>
      </c>
      <c r="S220" s="189">
        <v>0</v>
      </c>
      <c r="T220" s="190">
        <f>S220*H220</f>
        <v>0</v>
      </c>
      <c r="U220" s="38"/>
      <c r="V220" s="38"/>
      <c r="W220" s="38"/>
      <c r="X220" s="38"/>
      <c r="Y220" s="38"/>
      <c r="Z220" s="38"/>
      <c r="AA220" s="38"/>
      <c r="AB220" s="38"/>
      <c r="AC220" s="38"/>
      <c r="AD220" s="38"/>
      <c r="AE220" s="38"/>
      <c r="AR220" s="191" t="s">
        <v>350</v>
      </c>
      <c r="AT220" s="191" t="s">
        <v>180</v>
      </c>
      <c r="AU220" s="191" t="s">
        <v>87</v>
      </c>
      <c r="AY220" s="19" t="s">
        <v>177</v>
      </c>
      <c r="BE220" s="192">
        <f>IF(N220="základní",J220,0)</f>
        <v>0</v>
      </c>
      <c r="BF220" s="192">
        <f>IF(N220="snížená",J220,0)</f>
        <v>0</v>
      </c>
      <c r="BG220" s="192">
        <f>IF(N220="zákl. přenesená",J220,0)</f>
        <v>0</v>
      </c>
      <c r="BH220" s="192">
        <f>IF(N220="sníž. přenesená",J220,0)</f>
        <v>0</v>
      </c>
      <c r="BI220" s="192">
        <f>IF(N220="nulová",J220,0)</f>
        <v>0</v>
      </c>
      <c r="BJ220" s="19" t="s">
        <v>85</v>
      </c>
      <c r="BK220" s="192">
        <f>ROUND(I220*H220,2)</f>
        <v>0</v>
      </c>
      <c r="BL220" s="19" t="s">
        <v>350</v>
      </c>
      <c r="BM220" s="191" t="s">
        <v>2283</v>
      </c>
    </row>
    <row r="221" s="14" customFormat="1">
      <c r="A221" s="14"/>
      <c r="B221" s="210"/>
      <c r="C221" s="14"/>
      <c r="D221" s="193" t="s">
        <v>271</v>
      </c>
      <c r="E221" s="211" t="s">
        <v>1</v>
      </c>
      <c r="F221" s="212" t="s">
        <v>2664</v>
      </c>
      <c r="G221" s="14"/>
      <c r="H221" s="213">
        <v>7.6799999999999997</v>
      </c>
      <c r="I221" s="214"/>
      <c r="J221" s="14"/>
      <c r="K221" s="14"/>
      <c r="L221" s="210"/>
      <c r="M221" s="215"/>
      <c r="N221" s="216"/>
      <c r="O221" s="216"/>
      <c r="P221" s="216"/>
      <c r="Q221" s="216"/>
      <c r="R221" s="216"/>
      <c r="S221" s="216"/>
      <c r="T221" s="217"/>
      <c r="U221" s="14"/>
      <c r="V221" s="14"/>
      <c r="W221" s="14"/>
      <c r="X221" s="14"/>
      <c r="Y221" s="14"/>
      <c r="Z221" s="14"/>
      <c r="AA221" s="14"/>
      <c r="AB221" s="14"/>
      <c r="AC221" s="14"/>
      <c r="AD221" s="14"/>
      <c r="AE221" s="14"/>
      <c r="AT221" s="211" t="s">
        <v>271</v>
      </c>
      <c r="AU221" s="211" t="s">
        <v>87</v>
      </c>
      <c r="AV221" s="14" t="s">
        <v>87</v>
      </c>
      <c r="AW221" s="14" t="s">
        <v>32</v>
      </c>
      <c r="AX221" s="14" t="s">
        <v>77</v>
      </c>
      <c r="AY221" s="211" t="s">
        <v>177</v>
      </c>
    </row>
    <row r="222" s="15" customFormat="1">
      <c r="A222" s="15"/>
      <c r="B222" s="218"/>
      <c r="C222" s="15"/>
      <c r="D222" s="193" t="s">
        <v>271</v>
      </c>
      <c r="E222" s="219" t="s">
        <v>2211</v>
      </c>
      <c r="F222" s="220" t="s">
        <v>276</v>
      </c>
      <c r="G222" s="15"/>
      <c r="H222" s="221">
        <v>7.6799999999999997</v>
      </c>
      <c r="I222" s="222"/>
      <c r="J222" s="15"/>
      <c r="K222" s="15"/>
      <c r="L222" s="218"/>
      <c r="M222" s="223"/>
      <c r="N222" s="224"/>
      <c r="O222" s="224"/>
      <c r="P222" s="224"/>
      <c r="Q222" s="224"/>
      <c r="R222" s="224"/>
      <c r="S222" s="224"/>
      <c r="T222" s="225"/>
      <c r="U222" s="15"/>
      <c r="V222" s="15"/>
      <c r="W222" s="15"/>
      <c r="X222" s="15"/>
      <c r="Y222" s="15"/>
      <c r="Z222" s="15"/>
      <c r="AA222" s="15"/>
      <c r="AB222" s="15"/>
      <c r="AC222" s="15"/>
      <c r="AD222" s="15"/>
      <c r="AE222" s="15"/>
      <c r="AT222" s="219" t="s">
        <v>271</v>
      </c>
      <c r="AU222" s="219" t="s">
        <v>87</v>
      </c>
      <c r="AV222" s="15" t="s">
        <v>269</v>
      </c>
      <c r="AW222" s="15" t="s">
        <v>32</v>
      </c>
      <c r="AX222" s="15" t="s">
        <v>85</v>
      </c>
      <c r="AY222" s="219" t="s">
        <v>177</v>
      </c>
    </row>
    <row r="223" s="2" customFormat="1" ht="16.5" customHeight="1">
      <c r="A223" s="38"/>
      <c r="B223" s="179"/>
      <c r="C223" s="226" t="s">
        <v>239</v>
      </c>
      <c r="D223" s="226" t="s">
        <v>330</v>
      </c>
      <c r="E223" s="227" t="s">
        <v>2285</v>
      </c>
      <c r="F223" s="228" t="s">
        <v>2286</v>
      </c>
      <c r="G223" s="229" t="s">
        <v>220</v>
      </c>
      <c r="H223" s="230">
        <v>8.4480000000000004</v>
      </c>
      <c r="I223" s="231"/>
      <c r="J223" s="232">
        <f>ROUND(I223*H223,2)</f>
        <v>0</v>
      </c>
      <c r="K223" s="228" t="s">
        <v>1</v>
      </c>
      <c r="L223" s="233"/>
      <c r="M223" s="234" t="s">
        <v>1</v>
      </c>
      <c r="N223" s="235" t="s">
        <v>42</v>
      </c>
      <c r="O223" s="77"/>
      <c r="P223" s="189">
        <f>O223*H223</f>
        <v>0</v>
      </c>
      <c r="Q223" s="189">
        <v>0.0070000000000000001</v>
      </c>
      <c r="R223" s="189">
        <f>Q223*H223</f>
        <v>0.059136000000000001</v>
      </c>
      <c r="S223" s="189">
        <v>0</v>
      </c>
      <c r="T223" s="190">
        <f>S223*H223</f>
        <v>0</v>
      </c>
      <c r="U223" s="38"/>
      <c r="V223" s="38"/>
      <c r="W223" s="38"/>
      <c r="X223" s="38"/>
      <c r="Y223" s="38"/>
      <c r="Z223" s="38"/>
      <c r="AA223" s="38"/>
      <c r="AB223" s="38"/>
      <c r="AC223" s="38"/>
      <c r="AD223" s="38"/>
      <c r="AE223" s="38"/>
      <c r="AR223" s="191" t="s">
        <v>440</v>
      </c>
      <c r="AT223" s="191" t="s">
        <v>330</v>
      </c>
      <c r="AU223" s="191" t="s">
        <v>87</v>
      </c>
      <c r="AY223" s="19" t="s">
        <v>177</v>
      </c>
      <c r="BE223" s="192">
        <f>IF(N223="základní",J223,0)</f>
        <v>0</v>
      </c>
      <c r="BF223" s="192">
        <f>IF(N223="snížená",J223,0)</f>
        <v>0</v>
      </c>
      <c r="BG223" s="192">
        <f>IF(N223="zákl. přenesená",J223,0)</f>
        <v>0</v>
      </c>
      <c r="BH223" s="192">
        <f>IF(N223="sníž. přenesená",J223,0)</f>
        <v>0</v>
      </c>
      <c r="BI223" s="192">
        <f>IF(N223="nulová",J223,0)</f>
        <v>0</v>
      </c>
      <c r="BJ223" s="19" t="s">
        <v>85</v>
      </c>
      <c r="BK223" s="192">
        <f>ROUND(I223*H223,2)</f>
        <v>0</v>
      </c>
      <c r="BL223" s="19" t="s">
        <v>350</v>
      </c>
      <c r="BM223" s="191" t="s">
        <v>2287</v>
      </c>
    </row>
    <row r="224" s="14" customFormat="1">
      <c r="A224" s="14"/>
      <c r="B224" s="210"/>
      <c r="C224" s="14"/>
      <c r="D224" s="193" t="s">
        <v>271</v>
      </c>
      <c r="E224" s="211" t="s">
        <v>1</v>
      </c>
      <c r="F224" s="212" t="s">
        <v>2288</v>
      </c>
      <c r="G224" s="14"/>
      <c r="H224" s="213">
        <v>8.4480000000000004</v>
      </c>
      <c r="I224" s="214"/>
      <c r="J224" s="14"/>
      <c r="K224" s="14"/>
      <c r="L224" s="210"/>
      <c r="M224" s="215"/>
      <c r="N224" s="216"/>
      <c r="O224" s="216"/>
      <c r="P224" s="216"/>
      <c r="Q224" s="216"/>
      <c r="R224" s="216"/>
      <c r="S224" s="216"/>
      <c r="T224" s="217"/>
      <c r="U224" s="14"/>
      <c r="V224" s="14"/>
      <c r="W224" s="14"/>
      <c r="X224" s="14"/>
      <c r="Y224" s="14"/>
      <c r="Z224" s="14"/>
      <c r="AA224" s="14"/>
      <c r="AB224" s="14"/>
      <c r="AC224" s="14"/>
      <c r="AD224" s="14"/>
      <c r="AE224" s="14"/>
      <c r="AT224" s="211" t="s">
        <v>271</v>
      </c>
      <c r="AU224" s="211" t="s">
        <v>87</v>
      </c>
      <c r="AV224" s="14" t="s">
        <v>87</v>
      </c>
      <c r="AW224" s="14" t="s">
        <v>32</v>
      </c>
      <c r="AX224" s="14" t="s">
        <v>85</v>
      </c>
      <c r="AY224" s="211" t="s">
        <v>177</v>
      </c>
    </row>
    <row r="225" s="2" customFormat="1" ht="24.15" customHeight="1">
      <c r="A225" s="38"/>
      <c r="B225" s="179"/>
      <c r="C225" s="180" t="s">
        <v>485</v>
      </c>
      <c r="D225" s="180" t="s">
        <v>180</v>
      </c>
      <c r="E225" s="181" t="s">
        <v>1144</v>
      </c>
      <c r="F225" s="182" t="s">
        <v>1145</v>
      </c>
      <c r="G225" s="183" t="s">
        <v>762</v>
      </c>
      <c r="H225" s="236"/>
      <c r="I225" s="185"/>
      <c r="J225" s="186">
        <f>ROUND(I225*H225,2)</f>
        <v>0</v>
      </c>
      <c r="K225" s="182" t="s">
        <v>268</v>
      </c>
      <c r="L225" s="39"/>
      <c r="M225" s="248" t="s">
        <v>1</v>
      </c>
      <c r="N225" s="249" t="s">
        <v>42</v>
      </c>
      <c r="O225" s="200"/>
      <c r="P225" s="250">
        <f>O225*H225</f>
        <v>0</v>
      </c>
      <c r="Q225" s="250">
        <v>0</v>
      </c>
      <c r="R225" s="250">
        <f>Q225*H225</f>
        <v>0</v>
      </c>
      <c r="S225" s="250">
        <v>0</v>
      </c>
      <c r="T225" s="251">
        <f>S225*H225</f>
        <v>0</v>
      </c>
      <c r="U225" s="38"/>
      <c r="V225" s="38"/>
      <c r="W225" s="38"/>
      <c r="X225" s="38"/>
      <c r="Y225" s="38"/>
      <c r="Z225" s="38"/>
      <c r="AA225" s="38"/>
      <c r="AB225" s="38"/>
      <c r="AC225" s="38"/>
      <c r="AD225" s="38"/>
      <c r="AE225" s="38"/>
      <c r="AR225" s="191" t="s">
        <v>350</v>
      </c>
      <c r="AT225" s="191" t="s">
        <v>180</v>
      </c>
      <c r="AU225" s="191" t="s">
        <v>87</v>
      </c>
      <c r="AY225" s="19" t="s">
        <v>177</v>
      </c>
      <c r="BE225" s="192">
        <f>IF(N225="základní",J225,0)</f>
        <v>0</v>
      </c>
      <c r="BF225" s="192">
        <f>IF(N225="snížená",J225,0)</f>
        <v>0</v>
      </c>
      <c r="BG225" s="192">
        <f>IF(N225="zákl. přenesená",J225,0)</f>
        <v>0</v>
      </c>
      <c r="BH225" s="192">
        <f>IF(N225="sníž. přenesená",J225,0)</f>
        <v>0</v>
      </c>
      <c r="BI225" s="192">
        <f>IF(N225="nulová",J225,0)</f>
        <v>0</v>
      </c>
      <c r="BJ225" s="19" t="s">
        <v>85</v>
      </c>
      <c r="BK225" s="192">
        <f>ROUND(I225*H225,2)</f>
        <v>0</v>
      </c>
      <c r="BL225" s="19" t="s">
        <v>350</v>
      </c>
      <c r="BM225" s="191" t="s">
        <v>2289</v>
      </c>
    </row>
    <row r="226" s="2" customFormat="1" ht="6.96" customHeight="1">
      <c r="A226" s="38"/>
      <c r="B226" s="60"/>
      <c r="C226" s="61"/>
      <c r="D226" s="61"/>
      <c r="E226" s="61"/>
      <c r="F226" s="61"/>
      <c r="G226" s="61"/>
      <c r="H226" s="61"/>
      <c r="I226" s="61"/>
      <c r="J226" s="61"/>
      <c r="K226" s="61"/>
      <c r="L226" s="39"/>
      <c r="M226" s="38"/>
      <c r="O226" s="38"/>
      <c r="P226" s="38"/>
      <c r="Q226" s="38"/>
      <c r="R226" s="38"/>
      <c r="S226" s="38"/>
      <c r="T226" s="38"/>
      <c r="U226" s="38"/>
      <c r="V226" s="38"/>
      <c r="W226" s="38"/>
      <c r="X226" s="38"/>
      <c r="Y226" s="38"/>
      <c r="Z226" s="38"/>
      <c r="AA226" s="38"/>
      <c r="AB226" s="38"/>
      <c r="AC226" s="38"/>
      <c r="AD226" s="38"/>
      <c r="AE226" s="38"/>
    </row>
  </sheetData>
  <autoFilter ref="C127:K225"/>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20"/>
      <c r="C3" s="21"/>
      <c r="D3" s="21"/>
      <c r="E3" s="21"/>
      <c r="F3" s="21"/>
      <c r="G3" s="21"/>
      <c r="H3" s="22"/>
    </row>
    <row r="4" s="1" customFormat="1" ht="24.96" customHeight="1">
      <c r="B4" s="22"/>
      <c r="C4" s="23" t="s">
        <v>2665</v>
      </c>
      <c r="H4" s="22"/>
    </row>
    <row r="5" s="1" customFormat="1" ht="12" customHeight="1">
      <c r="B5" s="22"/>
      <c r="C5" s="26" t="s">
        <v>13</v>
      </c>
      <c r="D5" s="36" t="s">
        <v>14</v>
      </c>
      <c r="E5" s="1"/>
      <c r="F5" s="1"/>
      <c r="H5" s="22"/>
    </row>
    <row r="6" s="1" customFormat="1" ht="36.96" customHeight="1">
      <c r="B6" s="22"/>
      <c r="C6" s="29" t="s">
        <v>16</v>
      </c>
      <c r="D6" s="30" t="s">
        <v>17</v>
      </c>
      <c r="E6" s="1"/>
      <c r="F6" s="1"/>
      <c r="H6" s="22"/>
    </row>
    <row r="7" s="1" customFormat="1" ht="16.5" customHeight="1">
      <c r="B7" s="22"/>
      <c r="C7" s="32" t="s">
        <v>22</v>
      </c>
      <c r="D7" s="69" t="str">
        <f>'Rekapitulace stavby'!AN8</f>
        <v>18. 9. 2023</v>
      </c>
      <c r="H7" s="22"/>
    </row>
    <row r="8" s="2" customFormat="1" ht="10.8" customHeight="1">
      <c r="A8" s="38"/>
      <c r="B8" s="39"/>
      <c r="C8" s="38"/>
      <c r="D8" s="38"/>
      <c r="E8" s="38"/>
      <c r="F8" s="38"/>
      <c r="G8" s="38"/>
      <c r="H8" s="39"/>
    </row>
    <row r="9" s="11" customFormat="1" ht="29.28" customHeight="1">
      <c r="A9" s="156"/>
      <c r="B9" s="157"/>
      <c r="C9" s="158" t="s">
        <v>58</v>
      </c>
      <c r="D9" s="159" t="s">
        <v>59</v>
      </c>
      <c r="E9" s="159" t="s">
        <v>163</v>
      </c>
      <c r="F9" s="160" t="s">
        <v>2666</v>
      </c>
      <c r="G9" s="156"/>
      <c r="H9" s="157"/>
    </row>
    <row r="10" s="2" customFormat="1" ht="26.4" customHeight="1">
      <c r="A10" s="38"/>
      <c r="B10" s="39"/>
      <c r="C10" s="252" t="s">
        <v>2667</v>
      </c>
      <c r="D10" s="252" t="s">
        <v>93</v>
      </c>
      <c r="E10" s="38"/>
      <c r="F10" s="38"/>
      <c r="G10" s="38"/>
      <c r="H10" s="39"/>
    </row>
    <row r="11" s="2" customFormat="1" ht="16.8" customHeight="1">
      <c r="A11" s="38"/>
      <c r="B11" s="39"/>
      <c r="C11" s="253" t="s">
        <v>198</v>
      </c>
      <c r="D11" s="254" t="s">
        <v>1</v>
      </c>
      <c r="E11" s="255" t="s">
        <v>1</v>
      </c>
      <c r="F11" s="256">
        <v>133.86500000000001</v>
      </c>
      <c r="G11" s="38"/>
      <c r="H11" s="39"/>
    </row>
    <row r="12" s="2" customFormat="1" ht="16.8" customHeight="1">
      <c r="A12" s="38"/>
      <c r="B12" s="39"/>
      <c r="C12" s="257" t="s">
        <v>1</v>
      </c>
      <c r="D12" s="257" t="s">
        <v>591</v>
      </c>
      <c r="E12" s="19" t="s">
        <v>1</v>
      </c>
      <c r="F12" s="258">
        <v>0</v>
      </c>
      <c r="G12" s="38"/>
      <c r="H12" s="39"/>
    </row>
    <row r="13" s="2" customFormat="1" ht="16.8" customHeight="1">
      <c r="A13" s="38"/>
      <c r="B13" s="39"/>
      <c r="C13" s="257" t="s">
        <v>1</v>
      </c>
      <c r="D13" s="257" t="s">
        <v>592</v>
      </c>
      <c r="E13" s="19" t="s">
        <v>1</v>
      </c>
      <c r="F13" s="258">
        <v>0</v>
      </c>
      <c r="G13" s="38"/>
      <c r="H13" s="39"/>
    </row>
    <row r="14" s="2" customFormat="1" ht="16.8" customHeight="1">
      <c r="A14" s="38"/>
      <c r="B14" s="39"/>
      <c r="C14" s="257" t="s">
        <v>1</v>
      </c>
      <c r="D14" s="257" t="s">
        <v>593</v>
      </c>
      <c r="E14" s="19" t="s">
        <v>1</v>
      </c>
      <c r="F14" s="258">
        <v>65.099999999999994</v>
      </c>
      <c r="G14" s="38"/>
      <c r="H14" s="39"/>
    </row>
    <row r="15" s="2" customFormat="1" ht="16.8" customHeight="1">
      <c r="A15" s="38"/>
      <c r="B15" s="39"/>
      <c r="C15" s="257" t="s">
        <v>1</v>
      </c>
      <c r="D15" s="257" t="s">
        <v>594</v>
      </c>
      <c r="E15" s="19" t="s">
        <v>1</v>
      </c>
      <c r="F15" s="258">
        <v>-15.69</v>
      </c>
      <c r="G15" s="38"/>
      <c r="H15" s="39"/>
    </row>
    <row r="16" s="2" customFormat="1" ht="16.8" customHeight="1">
      <c r="A16" s="38"/>
      <c r="B16" s="39"/>
      <c r="C16" s="257" t="s">
        <v>1</v>
      </c>
      <c r="D16" s="257" t="s">
        <v>595</v>
      </c>
      <c r="E16" s="19" t="s">
        <v>1</v>
      </c>
      <c r="F16" s="258">
        <v>0</v>
      </c>
      <c r="G16" s="38"/>
      <c r="H16" s="39"/>
    </row>
    <row r="17" s="2" customFormat="1" ht="16.8" customHeight="1">
      <c r="A17" s="38"/>
      <c r="B17" s="39"/>
      <c r="C17" s="257" t="s">
        <v>1</v>
      </c>
      <c r="D17" s="257" t="s">
        <v>596</v>
      </c>
      <c r="E17" s="19" t="s">
        <v>1</v>
      </c>
      <c r="F17" s="258">
        <v>23.699999999999999</v>
      </c>
      <c r="G17" s="38"/>
      <c r="H17" s="39"/>
    </row>
    <row r="18" s="2" customFormat="1" ht="16.8" customHeight="1">
      <c r="A18" s="38"/>
      <c r="B18" s="39"/>
      <c r="C18" s="257" t="s">
        <v>1</v>
      </c>
      <c r="D18" s="257" t="s">
        <v>597</v>
      </c>
      <c r="E18" s="19" t="s">
        <v>1</v>
      </c>
      <c r="F18" s="258">
        <v>-5.8449999999999998</v>
      </c>
      <c r="G18" s="38"/>
      <c r="H18" s="39"/>
    </row>
    <row r="19" s="2" customFormat="1" ht="16.8" customHeight="1">
      <c r="A19" s="38"/>
      <c r="B19" s="39"/>
      <c r="C19" s="257" t="s">
        <v>1</v>
      </c>
      <c r="D19" s="257" t="s">
        <v>598</v>
      </c>
      <c r="E19" s="19" t="s">
        <v>1</v>
      </c>
      <c r="F19" s="258">
        <v>0</v>
      </c>
      <c r="G19" s="38"/>
      <c r="H19" s="39"/>
    </row>
    <row r="20" s="2" customFormat="1" ht="16.8" customHeight="1">
      <c r="A20" s="38"/>
      <c r="B20" s="39"/>
      <c r="C20" s="257" t="s">
        <v>1</v>
      </c>
      <c r="D20" s="257" t="s">
        <v>599</v>
      </c>
      <c r="E20" s="19" t="s">
        <v>1</v>
      </c>
      <c r="F20" s="258">
        <v>30</v>
      </c>
      <c r="G20" s="38"/>
      <c r="H20" s="39"/>
    </row>
    <row r="21" s="2" customFormat="1" ht="16.8" customHeight="1">
      <c r="A21" s="38"/>
      <c r="B21" s="39"/>
      <c r="C21" s="257" t="s">
        <v>1</v>
      </c>
      <c r="D21" s="257" t="s">
        <v>600</v>
      </c>
      <c r="E21" s="19" t="s">
        <v>1</v>
      </c>
      <c r="F21" s="258">
        <v>-5.6399999999999997</v>
      </c>
      <c r="G21" s="38"/>
      <c r="H21" s="39"/>
    </row>
    <row r="22" s="2" customFormat="1" ht="16.8" customHeight="1">
      <c r="A22" s="38"/>
      <c r="B22" s="39"/>
      <c r="C22" s="257" t="s">
        <v>1</v>
      </c>
      <c r="D22" s="257" t="s">
        <v>595</v>
      </c>
      <c r="E22" s="19" t="s">
        <v>1</v>
      </c>
      <c r="F22" s="258">
        <v>0</v>
      </c>
      <c r="G22" s="38"/>
      <c r="H22" s="39"/>
    </row>
    <row r="23" s="2" customFormat="1" ht="16.8" customHeight="1">
      <c r="A23" s="38"/>
      <c r="B23" s="39"/>
      <c r="C23" s="257" t="s">
        <v>1</v>
      </c>
      <c r="D23" s="257" t="s">
        <v>601</v>
      </c>
      <c r="E23" s="19" t="s">
        <v>1</v>
      </c>
      <c r="F23" s="258">
        <v>32.549999999999997</v>
      </c>
      <c r="G23" s="38"/>
      <c r="H23" s="39"/>
    </row>
    <row r="24" s="2" customFormat="1" ht="16.8" customHeight="1">
      <c r="A24" s="38"/>
      <c r="B24" s="39"/>
      <c r="C24" s="257" t="s">
        <v>1</v>
      </c>
      <c r="D24" s="257" t="s">
        <v>602</v>
      </c>
      <c r="E24" s="19" t="s">
        <v>1</v>
      </c>
      <c r="F24" s="258">
        <v>-2.3100000000000001</v>
      </c>
      <c r="G24" s="38"/>
      <c r="H24" s="39"/>
    </row>
    <row r="25" s="2" customFormat="1" ht="16.8" customHeight="1">
      <c r="A25" s="38"/>
      <c r="B25" s="39"/>
      <c r="C25" s="257" t="s">
        <v>1</v>
      </c>
      <c r="D25" s="257" t="s">
        <v>335</v>
      </c>
      <c r="E25" s="19" t="s">
        <v>1</v>
      </c>
      <c r="F25" s="258">
        <v>12</v>
      </c>
      <c r="G25" s="38"/>
      <c r="H25" s="39"/>
    </row>
    <row r="26" s="2" customFormat="1" ht="16.8" customHeight="1">
      <c r="A26" s="38"/>
      <c r="B26" s="39"/>
      <c r="C26" s="257" t="s">
        <v>198</v>
      </c>
      <c r="D26" s="257" t="s">
        <v>276</v>
      </c>
      <c r="E26" s="19" t="s">
        <v>1</v>
      </c>
      <c r="F26" s="258">
        <v>133.86500000000001</v>
      </c>
      <c r="G26" s="38"/>
      <c r="H26" s="39"/>
    </row>
    <row r="27" s="2" customFormat="1" ht="16.8" customHeight="1">
      <c r="A27" s="38"/>
      <c r="B27" s="39"/>
      <c r="C27" s="259" t="s">
        <v>2668</v>
      </c>
      <c r="D27" s="38"/>
      <c r="E27" s="38"/>
      <c r="F27" s="38"/>
      <c r="G27" s="38"/>
      <c r="H27" s="39"/>
    </row>
    <row r="28" s="2" customFormat="1" ht="16.8" customHeight="1">
      <c r="A28" s="38"/>
      <c r="B28" s="39"/>
      <c r="C28" s="257" t="s">
        <v>588</v>
      </c>
      <c r="D28" s="257" t="s">
        <v>589</v>
      </c>
      <c r="E28" s="19" t="s">
        <v>220</v>
      </c>
      <c r="F28" s="258">
        <v>133.86500000000001</v>
      </c>
      <c r="G28" s="38"/>
      <c r="H28" s="39"/>
    </row>
    <row r="29" s="2" customFormat="1" ht="16.8" customHeight="1">
      <c r="A29" s="38"/>
      <c r="B29" s="39"/>
      <c r="C29" s="257" t="s">
        <v>571</v>
      </c>
      <c r="D29" s="257" t="s">
        <v>572</v>
      </c>
      <c r="E29" s="19" t="s">
        <v>220</v>
      </c>
      <c r="F29" s="258">
        <v>133.86500000000001</v>
      </c>
      <c r="G29" s="38"/>
      <c r="H29" s="39"/>
    </row>
    <row r="30" s="2" customFormat="1">
      <c r="A30" s="38"/>
      <c r="B30" s="39"/>
      <c r="C30" s="257" t="s">
        <v>794</v>
      </c>
      <c r="D30" s="257" t="s">
        <v>795</v>
      </c>
      <c r="E30" s="19" t="s">
        <v>220</v>
      </c>
      <c r="F30" s="258">
        <v>166.905</v>
      </c>
      <c r="G30" s="38"/>
      <c r="H30" s="39"/>
    </row>
    <row r="31" s="2" customFormat="1" ht="16.8" customHeight="1">
      <c r="A31" s="38"/>
      <c r="B31" s="39"/>
      <c r="C31" s="257" t="s">
        <v>802</v>
      </c>
      <c r="D31" s="257" t="s">
        <v>803</v>
      </c>
      <c r="E31" s="19" t="s">
        <v>220</v>
      </c>
      <c r="F31" s="258">
        <v>140.55799999999999</v>
      </c>
      <c r="G31" s="38"/>
      <c r="H31" s="39"/>
    </row>
    <row r="32" s="2" customFormat="1" ht="16.8" customHeight="1">
      <c r="A32" s="38"/>
      <c r="B32" s="39"/>
      <c r="C32" s="253" t="s">
        <v>200</v>
      </c>
      <c r="D32" s="254" t="s">
        <v>1</v>
      </c>
      <c r="E32" s="255" t="s">
        <v>1</v>
      </c>
      <c r="F32" s="256">
        <v>23.600000000000001</v>
      </c>
      <c r="G32" s="38"/>
      <c r="H32" s="39"/>
    </row>
    <row r="33" s="2" customFormat="1" ht="16.8" customHeight="1">
      <c r="A33" s="38"/>
      <c r="B33" s="39"/>
      <c r="C33" s="257" t="s">
        <v>1</v>
      </c>
      <c r="D33" s="257" t="s">
        <v>727</v>
      </c>
      <c r="E33" s="19" t="s">
        <v>1</v>
      </c>
      <c r="F33" s="258">
        <v>23.600000000000001</v>
      </c>
      <c r="G33" s="38"/>
      <c r="H33" s="39"/>
    </row>
    <row r="34" s="2" customFormat="1" ht="16.8" customHeight="1">
      <c r="A34" s="38"/>
      <c r="B34" s="39"/>
      <c r="C34" s="257" t="s">
        <v>200</v>
      </c>
      <c r="D34" s="257" t="s">
        <v>276</v>
      </c>
      <c r="E34" s="19" t="s">
        <v>1</v>
      </c>
      <c r="F34" s="258">
        <v>23.600000000000001</v>
      </c>
      <c r="G34" s="38"/>
      <c r="H34" s="39"/>
    </row>
    <row r="35" s="2" customFormat="1" ht="16.8" customHeight="1">
      <c r="A35" s="38"/>
      <c r="B35" s="39"/>
      <c r="C35" s="259" t="s">
        <v>2668</v>
      </c>
      <c r="D35" s="38"/>
      <c r="E35" s="38"/>
      <c r="F35" s="38"/>
      <c r="G35" s="38"/>
      <c r="H35" s="39"/>
    </row>
    <row r="36" s="2" customFormat="1" ht="16.8" customHeight="1">
      <c r="A36" s="38"/>
      <c r="B36" s="39"/>
      <c r="C36" s="257" t="s">
        <v>724</v>
      </c>
      <c r="D36" s="257" t="s">
        <v>725</v>
      </c>
      <c r="E36" s="19" t="s">
        <v>220</v>
      </c>
      <c r="F36" s="258">
        <v>23.600000000000001</v>
      </c>
      <c r="G36" s="38"/>
      <c r="H36" s="39"/>
    </row>
    <row r="37" s="2" customFormat="1" ht="16.8" customHeight="1">
      <c r="A37" s="38"/>
      <c r="B37" s="39"/>
      <c r="C37" s="257" t="s">
        <v>739</v>
      </c>
      <c r="D37" s="257" t="s">
        <v>740</v>
      </c>
      <c r="E37" s="19" t="s">
        <v>220</v>
      </c>
      <c r="F37" s="258">
        <v>23.600000000000001</v>
      </c>
      <c r="G37" s="38"/>
      <c r="H37" s="39"/>
    </row>
    <row r="38" s="2" customFormat="1" ht="16.8" customHeight="1">
      <c r="A38" s="38"/>
      <c r="B38" s="39"/>
      <c r="C38" s="257" t="s">
        <v>729</v>
      </c>
      <c r="D38" s="257" t="s">
        <v>730</v>
      </c>
      <c r="E38" s="19" t="s">
        <v>300</v>
      </c>
      <c r="F38" s="258">
        <v>0.042999999999999997</v>
      </c>
      <c r="G38" s="38"/>
      <c r="H38" s="39"/>
    </row>
    <row r="39" s="2" customFormat="1">
      <c r="A39" s="38"/>
      <c r="B39" s="39"/>
      <c r="C39" s="257" t="s">
        <v>743</v>
      </c>
      <c r="D39" s="257" t="s">
        <v>744</v>
      </c>
      <c r="E39" s="19" t="s">
        <v>220</v>
      </c>
      <c r="F39" s="258">
        <v>161.231</v>
      </c>
      <c r="G39" s="38"/>
      <c r="H39" s="39"/>
    </row>
    <row r="40" s="2" customFormat="1" ht="16.8" customHeight="1">
      <c r="A40" s="38"/>
      <c r="B40" s="39"/>
      <c r="C40" s="253" t="s">
        <v>202</v>
      </c>
      <c r="D40" s="254" t="s">
        <v>1</v>
      </c>
      <c r="E40" s="255" t="s">
        <v>1</v>
      </c>
      <c r="F40" s="256">
        <v>115.575</v>
      </c>
      <c r="G40" s="38"/>
      <c r="H40" s="39"/>
    </row>
    <row r="41" s="2" customFormat="1" ht="16.8" customHeight="1">
      <c r="A41" s="38"/>
      <c r="B41" s="39"/>
      <c r="C41" s="257" t="s">
        <v>1</v>
      </c>
      <c r="D41" s="257" t="s">
        <v>722</v>
      </c>
      <c r="E41" s="19" t="s">
        <v>1</v>
      </c>
      <c r="F41" s="258">
        <v>115.575</v>
      </c>
      <c r="G41" s="38"/>
      <c r="H41" s="39"/>
    </row>
    <row r="42" s="2" customFormat="1" ht="16.8" customHeight="1">
      <c r="A42" s="38"/>
      <c r="B42" s="39"/>
      <c r="C42" s="257" t="s">
        <v>202</v>
      </c>
      <c r="D42" s="257" t="s">
        <v>276</v>
      </c>
      <c r="E42" s="19" t="s">
        <v>1</v>
      </c>
      <c r="F42" s="258">
        <v>115.575</v>
      </c>
      <c r="G42" s="38"/>
      <c r="H42" s="39"/>
    </row>
    <row r="43" s="2" customFormat="1" ht="16.8" customHeight="1">
      <c r="A43" s="38"/>
      <c r="B43" s="39"/>
      <c r="C43" s="259" t="s">
        <v>2668</v>
      </c>
      <c r="D43" s="38"/>
      <c r="E43" s="38"/>
      <c r="F43" s="38"/>
      <c r="G43" s="38"/>
      <c r="H43" s="39"/>
    </row>
    <row r="44" s="2" customFormat="1" ht="16.8" customHeight="1">
      <c r="A44" s="38"/>
      <c r="B44" s="39"/>
      <c r="C44" s="257" t="s">
        <v>719</v>
      </c>
      <c r="D44" s="257" t="s">
        <v>720</v>
      </c>
      <c r="E44" s="19" t="s">
        <v>220</v>
      </c>
      <c r="F44" s="258">
        <v>115.575</v>
      </c>
      <c r="G44" s="38"/>
      <c r="H44" s="39"/>
    </row>
    <row r="45" s="2" customFormat="1" ht="16.8" customHeight="1">
      <c r="A45" s="38"/>
      <c r="B45" s="39"/>
      <c r="C45" s="257" t="s">
        <v>735</v>
      </c>
      <c r="D45" s="257" t="s">
        <v>736</v>
      </c>
      <c r="E45" s="19" t="s">
        <v>220</v>
      </c>
      <c r="F45" s="258">
        <v>115.575</v>
      </c>
      <c r="G45" s="38"/>
      <c r="H45" s="39"/>
    </row>
    <row r="46" s="2" customFormat="1" ht="16.8" customHeight="1">
      <c r="A46" s="38"/>
      <c r="B46" s="39"/>
      <c r="C46" s="257" t="s">
        <v>729</v>
      </c>
      <c r="D46" s="257" t="s">
        <v>730</v>
      </c>
      <c r="E46" s="19" t="s">
        <v>300</v>
      </c>
      <c r="F46" s="258">
        <v>0.042999999999999997</v>
      </c>
      <c r="G46" s="38"/>
      <c r="H46" s="39"/>
    </row>
    <row r="47" s="2" customFormat="1">
      <c r="A47" s="38"/>
      <c r="B47" s="39"/>
      <c r="C47" s="257" t="s">
        <v>743</v>
      </c>
      <c r="D47" s="257" t="s">
        <v>744</v>
      </c>
      <c r="E47" s="19" t="s">
        <v>220</v>
      </c>
      <c r="F47" s="258">
        <v>161.231</v>
      </c>
      <c r="G47" s="38"/>
      <c r="H47" s="39"/>
    </row>
    <row r="48" s="2" customFormat="1" ht="16.8" customHeight="1">
      <c r="A48" s="38"/>
      <c r="B48" s="39"/>
      <c r="C48" s="253" t="s">
        <v>204</v>
      </c>
      <c r="D48" s="254" t="s">
        <v>1</v>
      </c>
      <c r="E48" s="255" t="s">
        <v>1</v>
      </c>
      <c r="F48" s="256">
        <v>274.30500000000001</v>
      </c>
      <c r="G48" s="38"/>
      <c r="H48" s="39"/>
    </row>
    <row r="49" s="2" customFormat="1" ht="16.8" customHeight="1">
      <c r="A49" s="38"/>
      <c r="B49" s="39"/>
      <c r="C49" s="257" t="s">
        <v>1</v>
      </c>
      <c r="D49" s="257" t="s">
        <v>1276</v>
      </c>
      <c r="E49" s="19" t="s">
        <v>1</v>
      </c>
      <c r="F49" s="258">
        <v>0</v>
      </c>
      <c r="G49" s="38"/>
      <c r="H49" s="39"/>
    </row>
    <row r="50" s="2" customFormat="1" ht="16.8" customHeight="1">
      <c r="A50" s="38"/>
      <c r="B50" s="39"/>
      <c r="C50" s="257" t="s">
        <v>1</v>
      </c>
      <c r="D50" s="257" t="s">
        <v>1277</v>
      </c>
      <c r="E50" s="19" t="s">
        <v>1</v>
      </c>
      <c r="F50" s="258">
        <v>7.2000000000000002</v>
      </c>
      <c r="G50" s="38"/>
      <c r="H50" s="39"/>
    </row>
    <row r="51" s="2" customFormat="1" ht="16.8" customHeight="1">
      <c r="A51" s="38"/>
      <c r="B51" s="39"/>
      <c r="C51" s="257" t="s">
        <v>1</v>
      </c>
      <c r="D51" s="257" t="s">
        <v>1278</v>
      </c>
      <c r="E51" s="19" t="s">
        <v>1</v>
      </c>
      <c r="F51" s="258">
        <v>9.4000000000000004</v>
      </c>
      <c r="G51" s="38"/>
      <c r="H51" s="39"/>
    </row>
    <row r="52" s="2" customFormat="1" ht="16.8" customHeight="1">
      <c r="A52" s="38"/>
      <c r="B52" s="39"/>
      <c r="C52" s="257" t="s">
        <v>1</v>
      </c>
      <c r="D52" s="257" t="s">
        <v>1279</v>
      </c>
      <c r="E52" s="19" t="s">
        <v>1</v>
      </c>
      <c r="F52" s="258">
        <v>6.2000000000000002</v>
      </c>
      <c r="G52" s="38"/>
      <c r="H52" s="39"/>
    </row>
    <row r="53" s="2" customFormat="1" ht="16.8" customHeight="1">
      <c r="A53" s="38"/>
      <c r="B53" s="39"/>
      <c r="C53" s="257" t="s">
        <v>1</v>
      </c>
      <c r="D53" s="257" t="s">
        <v>1280</v>
      </c>
      <c r="E53" s="19" t="s">
        <v>1</v>
      </c>
      <c r="F53" s="258">
        <v>9.1999999999999993</v>
      </c>
      <c r="G53" s="38"/>
      <c r="H53" s="39"/>
    </row>
    <row r="54" s="2" customFormat="1" ht="16.8" customHeight="1">
      <c r="A54" s="38"/>
      <c r="B54" s="39"/>
      <c r="C54" s="257" t="s">
        <v>1</v>
      </c>
      <c r="D54" s="257" t="s">
        <v>1281</v>
      </c>
      <c r="E54" s="19" t="s">
        <v>1</v>
      </c>
      <c r="F54" s="258">
        <v>5.5999999999999996</v>
      </c>
      <c r="G54" s="38"/>
      <c r="H54" s="39"/>
    </row>
    <row r="55" s="2" customFormat="1" ht="16.8" customHeight="1">
      <c r="A55" s="38"/>
      <c r="B55" s="39"/>
      <c r="C55" s="257" t="s">
        <v>1</v>
      </c>
      <c r="D55" s="257" t="s">
        <v>1282</v>
      </c>
      <c r="E55" s="19" t="s">
        <v>1</v>
      </c>
      <c r="F55" s="258">
        <v>10.800000000000001</v>
      </c>
      <c r="G55" s="38"/>
      <c r="H55" s="39"/>
    </row>
    <row r="56" s="2" customFormat="1" ht="16.8" customHeight="1">
      <c r="A56" s="38"/>
      <c r="B56" s="39"/>
      <c r="C56" s="257" t="s">
        <v>1</v>
      </c>
      <c r="D56" s="257" t="s">
        <v>1283</v>
      </c>
      <c r="E56" s="19" t="s">
        <v>1</v>
      </c>
      <c r="F56" s="258">
        <v>5.5999999999999996</v>
      </c>
      <c r="G56" s="38"/>
      <c r="H56" s="39"/>
    </row>
    <row r="57" s="2" customFormat="1" ht="16.8" customHeight="1">
      <c r="A57" s="38"/>
      <c r="B57" s="39"/>
      <c r="C57" s="257" t="s">
        <v>1</v>
      </c>
      <c r="D57" s="257" t="s">
        <v>1284</v>
      </c>
      <c r="E57" s="19" t="s">
        <v>1</v>
      </c>
      <c r="F57" s="258">
        <v>5.4000000000000004</v>
      </c>
      <c r="G57" s="38"/>
      <c r="H57" s="39"/>
    </row>
    <row r="58" s="2" customFormat="1" ht="16.8" customHeight="1">
      <c r="A58" s="38"/>
      <c r="B58" s="39"/>
      <c r="C58" s="257" t="s">
        <v>1</v>
      </c>
      <c r="D58" s="257" t="s">
        <v>1285</v>
      </c>
      <c r="E58" s="19" t="s">
        <v>1</v>
      </c>
      <c r="F58" s="258">
        <v>5.4000000000000004</v>
      </c>
      <c r="G58" s="38"/>
      <c r="H58" s="39"/>
    </row>
    <row r="59" s="2" customFormat="1" ht="16.8" customHeight="1">
      <c r="A59" s="38"/>
      <c r="B59" s="39"/>
      <c r="C59" s="257" t="s">
        <v>1</v>
      </c>
      <c r="D59" s="257" t="s">
        <v>230</v>
      </c>
      <c r="E59" s="19" t="s">
        <v>1</v>
      </c>
      <c r="F59" s="258">
        <v>209.505</v>
      </c>
      <c r="G59" s="38"/>
      <c r="H59" s="39"/>
    </row>
    <row r="60" s="2" customFormat="1" ht="16.8" customHeight="1">
      <c r="A60" s="38"/>
      <c r="B60" s="39"/>
      <c r="C60" s="257" t="s">
        <v>204</v>
      </c>
      <c r="D60" s="257" t="s">
        <v>276</v>
      </c>
      <c r="E60" s="19" t="s">
        <v>1</v>
      </c>
      <c r="F60" s="258">
        <v>274.30500000000001</v>
      </c>
      <c r="G60" s="38"/>
      <c r="H60" s="39"/>
    </row>
    <row r="61" s="2" customFormat="1" ht="16.8" customHeight="1">
      <c r="A61" s="38"/>
      <c r="B61" s="39"/>
      <c r="C61" s="259" t="s">
        <v>2668</v>
      </c>
      <c r="D61" s="38"/>
      <c r="E61" s="38"/>
      <c r="F61" s="38"/>
      <c r="G61" s="38"/>
      <c r="H61" s="39"/>
    </row>
    <row r="62" s="2" customFormat="1" ht="16.8" customHeight="1">
      <c r="A62" s="38"/>
      <c r="B62" s="39"/>
      <c r="C62" s="257" t="s">
        <v>1273</v>
      </c>
      <c r="D62" s="257" t="s">
        <v>1274</v>
      </c>
      <c r="E62" s="19" t="s">
        <v>220</v>
      </c>
      <c r="F62" s="258">
        <v>274.30500000000001</v>
      </c>
      <c r="G62" s="38"/>
      <c r="H62" s="39"/>
    </row>
    <row r="63" s="2" customFormat="1" ht="16.8" customHeight="1">
      <c r="A63" s="38"/>
      <c r="B63" s="39"/>
      <c r="C63" s="257" t="s">
        <v>1269</v>
      </c>
      <c r="D63" s="257" t="s">
        <v>1270</v>
      </c>
      <c r="E63" s="19" t="s">
        <v>220</v>
      </c>
      <c r="F63" s="258">
        <v>274.30500000000001</v>
      </c>
      <c r="G63" s="38"/>
      <c r="H63" s="39"/>
    </row>
    <row r="64" s="2" customFormat="1" ht="16.8" customHeight="1">
      <c r="A64" s="38"/>
      <c r="B64" s="39"/>
      <c r="C64" s="253" t="s">
        <v>206</v>
      </c>
      <c r="D64" s="254" t="s">
        <v>1</v>
      </c>
      <c r="E64" s="255" t="s">
        <v>1</v>
      </c>
      <c r="F64" s="256">
        <v>122.72</v>
      </c>
      <c r="G64" s="38"/>
      <c r="H64" s="39"/>
    </row>
    <row r="65" s="2" customFormat="1" ht="16.8" customHeight="1">
      <c r="A65" s="38"/>
      <c r="B65" s="39"/>
      <c r="C65" s="257" t="s">
        <v>1</v>
      </c>
      <c r="D65" s="257" t="s">
        <v>1230</v>
      </c>
      <c r="E65" s="19" t="s">
        <v>1</v>
      </c>
      <c r="F65" s="258">
        <v>13.65</v>
      </c>
      <c r="G65" s="38"/>
      <c r="H65" s="39"/>
    </row>
    <row r="66" s="2" customFormat="1" ht="16.8" customHeight="1">
      <c r="A66" s="38"/>
      <c r="B66" s="39"/>
      <c r="C66" s="257" t="s">
        <v>1</v>
      </c>
      <c r="D66" s="257" t="s">
        <v>1231</v>
      </c>
      <c r="E66" s="19" t="s">
        <v>1</v>
      </c>
      <c r="F66" s="258">
        <v>16.59</v>
      </c>
      <c r="G66" s="38"/>
      <c r="H66" s="39"/>
    </row>
    <row r="67" s="2" customFormat="1" ht="16.8" customHeight="1">
      <c r="A67" s="38"/>
      <c r="B67" s="39"/>
      <c r="C67" s="257" t="s">
        <v>1</v>
      </c>
      <c r="D67" s="257" t="s">
        <v>1232</v>
      </c>
      <c r="E67" s="19" t="s">
        <v>1</v>
      </c>
      <c r="F67" s="258">
        <v>11.550000000000001</v>
      </c>
      <c r="G67" s="38"/>
      <c r="H67" s="39"/>
    </row>
    <row r="68" s="2" customFormat="1" ht="16.8" customHeight="1">
      <c r="A68" s="38"/>
      <c r="B68" s="39"/>
      <c r="C68" s="257" t="s">
        <v>1</v>
      </c>
      <c r="D68" s="257" t="s">
        <v>1233</v>
      </c>
      <c r="E68" s="19" t="s">
        <v>1</v>
      </c>
      <c r="F68" s="258">
        <v>16.170000000000002</v>
      </c>
      <c r="G68" s="38"/>
      <c r="H68" s="39"/>
    </row>
    <row r="69" s="2" customFormat="1" ht="16.8" customHeight="1">
      <c r="A69" s="38"/>
      <c r="B69" s="39"/>
      <c r="C69" s="257" t="s">
        <v>1</v>
      </c>
      <c r="D69" s="257" t="s">
        <v>1234</v>
      </c>
      <c r="E69" s="19" t="s">
        <v>1</v>
      </c>
      <c r="F69" s="258">
        <v>7.1399999999999997</v>
      </c>
      <c r="G69" s="38"/>
      <c r="H69" s="39"/>
    </row>
    <row r="70" s="2" customFormat="1" ht="16.8" customHeight="1">
      <c r="A70" s="38"/>
      <c r="B70" s="39"/>
      <c r="C70" s="257" t="s">
        <v>1</v>
      </c>
      <c r="D70" s="257" t="s">
        <v>1235</v>
      </c>
      <c r="E70" s="19" t="s">
        <v>1</v>
      </c>
      <c r="F70" s="258">
        <v>19.739999999999998</v>
      </c>
      <c r="G70" s="38"/>
      <c r="H70" s="39"/>
    </row>
    <row r="71" s="2" customFormat="1" ht="16.8" customHeight="1">
      <c r="A71" s="38"/>
      <c r="B71" s="39"/>
      <c r="C71" s="257" t="s">
        <v>1</v>
      </c>
      <c r="D71" s="257" t="s">
        <v>1236</v>
      </c>
      <c r="E71" s="19" t="s">
        <v>1</v>
      </c>
      <c r="F71" s="258">
        <v>8.6099999999999994</v>
      </c>
      <c r="G71" s="38"/>
      <c r="H71" s="39"/>
    </row>
    <row r="72" s="2" customFormat="1" ht="16.8" customHeight="1">
      <c r="A72" s="38"/>
      <c r="B72" s="39"/>
      <c r="C72" s="257" t="s">
        <v>1</v>
      </c>
      <c r="D72" s="257" t="s">
        <v>1237</v>
      </c>
      <c r="E72" s="19" t="s">
        <v>1</v>
      </c>
      <c r="F72" s="258">
        <v>9.8699999999999992</v>
      </c>
      <c r="G72" s="38"/>
      <c r="H72" s="39"/>
    </row>
    <row r="73" s="2" customFormat="1" ht="16.8" customHeight="1">
      <c r="A73" s="38"/>
      <c r="B73" s="39"/>
      <c r="C73" s="257" t="s">
        <v>1</v>
      </c>
      <c r="D73" s="257" t="s">
        <v>1238</v>
      </c>
      <c r="E73" s="19" t="s">
        <v>1</v>
      </c>
      <c r="F73" s="258">
        <v>8.4000000000000004</v>
      </c>
      <c r="G73" s="38"/>
      <c r="H73" s="39"/>
    </row>
    <row r="74" s="2" customFormat="1" ht="16.8" customHeight="1">
      <c r="A74" s="38"/>
      <c r="B74" s="39"/>
      <c r="C74" s="257" t="s">
        <v>1</v>
      </c>
      <c r="D74" s="257" t="s">
        <v>329</v>
      </c>
      <c r="E74" s="19" t="s">
        <v>1</v>
      </c>
      <c r="F74" s="258">
        <v>11</v>
      </c>
      <c r="G74" s="38"/>
      <c r="H74" s="39"/>
    </row>
    <row r="75" s="2" customFormat="1" ht="16.8" customHeight="1">
      <c r="A75" s="38"/>
      <c r="B75" s="39"/>
      <c r="C75" s="257" t="s">
        <v>206</v>
      </c>
      <c r="D75" s="257" t="s">
        <v>276</v>
      </c>
      <c r="E75" s="19" t="s">
        <v>1</v>
      </c>
      <c r="F75" s="258">
        <v>122.72</v>
      </c>
      <c r="G75" s="38"/>
      <c r="H75" s="39"/>
    </row>
    <row r="76" s="2" customFormat="1" ht="16.8" customHeight="1">
      <c r="A76" s="38"/>
      <c r="B76" s="39"/>
      <c r="C76" s="259" t="s">
        <v>2668</v>
      </c>
      <c r="D76" s="38"/>
      <c r="E76" s="38"/>
      <c r="F76" s="38"/>
      <c r="G76" s="38"/>
      <c r="H76" s="39"/>
    </row>
    <row r="77" s="2" customFormat="1">
      <c r="A77" s="38"/>
      <c r="B77" s="39"/>
      <c r="C77" s="257" t="s">
        <v>1227</v>
      </c>
      <c r="D77" s="257" t="s">
        <v>1228</v>
      </c>
      <c r="E77" s="19" t="s">
        <v>220</v>
      </c>
      <c r="F77" s="258">
        <v>122.72</v>
      </c>
      <c r="G77" s="38"/>
      <c r="H77" s="39"/>
    </row>
    <row r="78" s="2" customFormat="1" ht="16.8" customHeight="1">
      <c r="A78" s="38"/>
      <c r="B78" s="39"/>
      <c r="C78" s="257" t="s">
        <v>1198</v>
      </c>
      <c r="D78" s="257" t="s">
        <v>1199</v>
      </c>
      <c r="E78" s="19" t="s">
        <v>220</v>
      </c>
      <c r="F78" s="258">
        <v>122.72</v>
      </c>
      <c r="G78" s="38"/>
      <c r="H78" s="39"/>
    </row>
    <row r="79" s="2" customFormat="1" ht="16.8" customHeight="1">
      <c r="A79" s="38"/>
      <c r="B79" s="39"/>
      <c r="C79" s="257" t="s">
        <v>1240</v>
      </c>
      <c r="D79" s="257" t="s">
        <v>1241</v>
      </c>
      <c r="E79" s="19" t="s">
        <v>220</v>
      </c>
      <c r="F79" s="258">
        <v>141.12799999999999</v>
      </c>
      <c r="G79" s="38"/>
      <c r="H79" s="39"/>
    </row>
    <row r="80" s="2" customFormat="1" ht="16.8" customHeight="1">
      <c r="A80" s="38"/>
      <c r="B80" s="39"/>
      <c r="C80" s="253" t="s">
        <v>208</v>
      </c>
      <c r="D80" s="254" t="s">
        <v>1</v>
      </c>
      <c r="E80" s="255" t="s">
        <v>1</v>
      </c>
      <c r="F80" s="256">
        <v>82.924999999999997</v>
      </c>
      <c r="G80" s="38"/>
      <c r="H80" s="39"/>
    </row>
    <row r="81" s="2" customFormat="1" ht="16.8" customHeight="1">
      <c r="A81" s="38"/>
      <c r="B81" s="39"/>
      <c r="C81" s="257" t="s">
        <v>1</v>
      </c>
      <c r="D81" s="257" t="s">
        <v>272</v>
      </c>
      <c r="E81" s="19" t="s">
        <v>1</v>
      </c>
      <c r="F81" s="258">
        <v>0</v>
      </c>
      <c r="G81" s="38"/>
      <c r="H81" s="39"/>
    </row>
    <row r="82" s="2" customFormat="1" ht="16.8" customHeight="1">
      <c r="A82" s="38"/>
      <c r="B82" s="39"/>
      <c r="C82" s="257" t="s">
        <v>1</v>
      </c>
      <c r="D82" s="257" t="s">
        <v>273</v>
      </c>
      <c r="E82" s="19" t="s">
        <v>1</v>
      </c>
      <c r="F82" s="258">
        <v>52.289999999999999</v>
      </c>
      <c r="G82" s="38"/>
      <c r="H82" s="39"/>
    </row>
    <row r="83" s="2" customFormat="1" ht="16.8" customHeight="1">
      <c r="A83" s="38"/>
      <c r="B83" s="39"/>
      <c r="C83" s="257" t="s">
        <v>1</v>
      </c>
      <c r="D83" s="257" t="s">
        <v>274</v>
      </c>
      <c r="E83" s="19" t="s">
        <v>1</v>
      </c>
      <c r="F83" s="258">
        <v>21.274999999999999</v>
      </c>
      <c r="G83" s="38"/>
      <c r="H83" s="39"/>
    </row>
    <row r="84" s="2" customFormat="1" ht="16.8" customHeight="1">
      <c r="A84" s="38"/>
      <c r="B84" s="39"/>
      <c r="C84" s="257" t="s">
        <v>1</v>
      </c>
      <c r="D84" s="257" t="s">
        <v>275</v>
      </c>
      <c r="E84" s="19" t="s">
        <v>1</v>
      </c>
      <c r="F84" s="258">
        <v>9.3599999999999994</v>
      </c>
      <c r="G84" s="38"/>
      <c r="H84" s="39"/>
    </row>
    <row r="85" s="2" customFormat="1" ht="16.8" customHeight="1">
      <c r="A85" s="38"/>
      <c r="B85" s="39"/>
      <c r="C85" s="257" t="s">
        <v>208</v>
      </c>
      <c r="D85" s="257" t="s">
        <v>276</v>
      </c>
      <c r="E85" s="19" t="s">
        <v>1</v>
      </c>
      <c r="F85" s="258">
        <v>82.924999999999997</v>
      </c>
      <c r="G85" s="38"/>
      <c r="H85" s="39"/>
    </row>
    <row r="86" s="2" customFormat="1" ht="16.8" customHeight="1">
      <c r="A86" s="38"/>
      <c r="B86" s="39"/>
      <c r="C86" s="259" t="s">
        <v>2668</v>
      </c>
      <c r="D86" s="38"/>
      <c r="E86" s="38"/>
      <c r="F86" s="38"/>
      <c r="G86" s="38"/>
      <c r="H86" s="39"/>
    </row>
    <row r="87" s="2" customFormat="1">
      <c r="A87" s="38"/>
      <c r="B87" s="39"/>
      <c r="C87" s="257" t="s">
        <v>265</v>
      </c>
      <c r="D87" s="257" t="s">
        <v>266</v>
      </c>
      <c r="E87" s="19" t="s">
        <v>267</v>
      </c>
      <c r="F87" s="258">
        <v>82.924999999999997</v>
      </c>
      <c r="G87" s="38"/>
      <c r="H87" s="39"/>
    </row>
    <row r="88" s="2" customFormat="1">
      <c r="A88" s="38"/>
      <c r="B88" s="39"/>
      <c r="C88" s="257" t="s">
        <v>289</v>
      </c>
      <c r="D88" s="257" t="s">
        <v>290</v>
      </c>
      <c r="E88" s="19" t="s">
        <v>267</v>
      </c>
      <c r="F88" s="258">
        <v>103.315</v>
      </c>
      <c r="G88" s="38"/>
      <c r="H88" s="39"/>
    </row>
    <row r="89" s="2" customFormat="1" ht="16.8" customHeight="1">
      <c r="A89" s="38"/>
      <c r="B89" s="39"/>
      <c r="C89" s="253" t="s">
        <v>210</v>
      </c>
      <c r="D89" s="254" t="s">
        <v>1</v>
      </c>
      <c r="E89" s="255" t="s">
        <v>1</v>
      </c>
      <c r="F89" s="256">
        <v>103.315</v>
      </c>
      <c r="G89" s="38"/>
      <c r="H89" s="39"/>
    </row>
    <row r="90" s="2" customFormat="1" ht="16.8" customHeight="1">
      <c r="A90" s="38"/>
      <c r="B90" s="39"/>
      <c r="C90" s="257" t="s">
        <v>1</v>
      </c>
      <c r="D90" s="257" t="s">
        <v>292</v>
      </c>
      <c r="E90" s="19" t="s">
        <v>1</v>
      </c>
      <c r="F90" s="258">
        <v>103.315</v>
      </c>
      <c r="G90" s="38"/>
      <c r="H90" s="39"/>
    </row>
    <row r="91" s="2" customFormat="1" ht="16.8" customHeight="1">
      <c r="A91" s="38"/>
      <c r="B91" s="39"/>
      <c r="C91" s="257" t="s">
        <v>210</v>
      </c>
      <c r="D91" s="257" t="s">
        <v>276</v>
      </c>
      <c r="E91" s="19" t="s">
        <v>1</v>
      </c>
      <c r="F91" s="258">
        <v>103.315</v>
      </c>
      <c r="G91" s="38"/>
      <c r="H91" s="39"/>
    </row>
    <row r="92" s="2" customFormat="1" ht="16.8" customHeight="1">
      <c r="A92" s="38"/>
      <c r="B92" s="39"/>
      <c r="C92" s="259" t="s">
        <v>2668</v>
      </c>
      <c r="D92" s="38"/>
      <c r="E92" s="38"/>
      <c r="F92" s="38"/>
      <c r="G92" s="38"/>
      <c r="H92" s="39"/>
    </row>
    <row r="93" s="2" customFormat="1">
      <c r="A93" s="38"/>
      <c r="B93" s="39"/>
      <c r="C93" s="257" t="s">
        <v>289</v>
      </c>
      <c r="D93" s="257" t="s">
        <v>290</v>
      </c>
      <c r="E93" s="19" t="s">
        <v>267</v>
      </c>
      <c r="F93" s="258">
        <v>103.315</v>
      </c>
      <c r="G93" s="38"/>
      <c r="H93" s="39"/>
    </row>
    <row r="94" s="2" customFormat="1">
      <c r="A94" s="38"/>
      <c r="B94" s="39"/>
      <c r="C94" s="257" t="s">
        <v>293</v>
      </c>
      <c r="D94" s="257" t="s">
        <v>294</v>
      </c>
      <c r="E94" s="19" t="s">
        <v>267</v>
      </c>
      <c r="F94" s="258">
        <v>1033.1500000000001</v>
      </c>
      <c r="G94" s="38"/>
      <c r="H94" s="39"/>
    </row>
    <row r="95" s="2" customFormat="1" ht="16.8" customHeight="1">
      <c r="A95" s="38"/>
      <c r="B95" s="39"/>
      <c r="C95" s="257" t="s">
        <v>298</v>
      </c>
      <c r="D95" s="257" t="s">
        <v>299</v>
      </c>
      <c r="E95" s="19" t="s">
        <v>300</v>
      </c>
      <c r="F95" s="258">
        <v>185.96700000000001</v>
      </c>
      <c r="G95" s="38"/>
      <c r="H95" s="39"/>
    </row>
    <row r="96" s="2" customFormat="1" ht="16.8" customHeight="1">
      <c r="A96" s="38"/>
      <c r="B96" s="39"/>
      <c r="C96" s="257" t="s">
        <v>304</v>
      </c>
      <c r="D96" s="257" t="s">
        <v>305</v>
      </c>
      <c r="E96" s="19" t="s">
        <v>267</v>
      </c>
      <c r="F96" s="258">
        <v>103.315</v>
      </c>
      <c r="G96" s="38"/>
      <c r="H96" s="39"/>
    </row>
    <row r="97" s="2" customFormat="1" ht="16.8" customHeight="1">
      <c r="A97" s="38"/>
      <c r="B97" s="39"/>
      <c r="C97" s="253" t="s">
        <v>213</v>
      </c>
      <c r="D97" s="254" t="s">
        <v>1</v>
      </c>
      <c r="E97" s="255" t="s">
        <v>1</v>
      </c>
      <c r="F97" s="256">
        <v>52</v>
      </c>
      <c r="G97" s="38"/>
      <c r="H97" s="39"/>
    </row>
    <row r="98" s="2" customFormat="1" ht="16.8" customHeight="1">
      <c r="A98" s="38"/>
      <c r="B98" s="39"/>
      <c r="C98" s="257" t="s">
        <v>1</v>
      </c>
      <c r="D98" s="257" t="s">
        <v>1165</v>
      </c>
      <c r="E98" s="19" t="s">
        <v>1</v>
      </c>
      <c r="F98" s="258">
        <v>0</v>
      </c>
      <c r="G98" s="38"/>
      <c r="H98" s="39"/>
    </row>
    <row r="99" s="2" customFormat="1" ht="16.8" customHeight="1">
      <c r="A99" s="38"/>
      <c r="B99" s="39"/>
      <c r="C99" s="257" t="s">
        <v>1</v>
      </c>
      <c r="D99" s="257" t="s">
        <v>1166</v>
      </c>
      <c r="E99" s="19" t="s">
        <v>1</v>
      </c>
      <c r="F99" s="258">
        <v>32</v>
      </c>
      <c r="G99" s="38"/>
      <c r="H99" s="39"/>
    </row>
    <row r="100" s="2" customFormat="1" ht="16.8" customHeight="1">
      <c r="A100" s="38"/>
      <c r="B100" s="39"/>
      <c r="C100" s="257" t="s">
        <v>1</v>
      </c>
      <c r="D100" s="257" t="s">
        <v>1167</v>
      </c>
      <c r="E100" s="19" t="s">
        <v>1</v>
      </c>
      <c r="F100" s="258">
        <v>10</v>
      </c>
      <c r="G100" s="38"/>
      <c r="H100" s="39"/>
    </row>
    <row r="101" s="2" customFormat="1" ht="16.8" customHeight="1">
      <c r="A101" s="38"/>
      <c r="B101" s="39"/>
      <c r="C101" s="257" t="s">
        <v>1</v>
      </c>
      <c r="D101" s="257" t="s">
        <v>1168</v>
      </c>
      <c r="E101" s="19" t="s">
        <v>1</v>
      </c>
      <c r="F101" s="258">
        <v>10</v>
      </c>
      <c r="G101" s="38"/>
      <c r="H101" s="39"/>
    </row>
    <row r="102" s="2" customFormat="1" ht="16.8" customHeight="1">
      <c r="A102" s="38"/>
      <c r="B102" s="39"/>
      <c r="C102" s="257" t="s">
        <v>213</v>
      </c>
      <c r="D102" s="257" t="s">
        <v>797</v>
      </c>
      <c r="E102" s="19" t="s">
        <v>1</v>
      </c>
      <c r="F102" s="258">
        <v>52</v>
      </c>
      <c r="G102" s="38"/>
      <c r="H102" s="39"/>
    </row>
    <row r="103" s="2" customFormat="1" ht="16.8" customHeight="1">
      <c r="A103" s="38"/>
      <c r="B103" s="39"/>
      <c r="C103" s="259" t="s">
        <v>2668</v>
      </c>
      <c r="D103" s="38"/>
      <c r="E103" s="38"/>
      <c r="F103" s="38"/>
      <c r="G103" s="38"/>
      <c r="H103" s="39"/>
    </row>
    <row r="104" s="2" customFormat="1">
      <c r="A104" s="38"/>
      <c r="B104" s="39"/>
      <c r="C104" s="257" t="s">
        <v>1162</v>
      </c>
      <c r="D104" s="257" t="s">
        <v>1163</v>
      </c>
      <c r="E104" s="19" t="s">
        <v>220</v>
      </c>
      <c r="F104" s="258">
        <v>77</v>
      </c>
      <c r="G104" s="38"/>
      <c r="H104" s="39"/>
    </row>
    <row r="105" s="2" customFormat="1">
      <c r="A105" s="38"/>
      <c r="B105" s="39"/>
      <c r="C105" s="257" t="s">
        <v>604</v>
      </c>
      <c r="D105" s="257" t="s">
        <v>605</v>
      </c>
      <c r="E105" s="19" t="s">
        <v>267</v>
      </c>
      <c r="F105" s="258">
        <v>6.4500000000000002</v>
      </c>
      <c r="G105" s="38"/>
      <c r="H105" s="39"/>
    </row>
    <row r="106" s="2" customFormat="1">
      <c r="A106" s="38"/>
      <c r="B106" s="39"/>
      <c r="C106" s="257" t="s">
        <v>615</v>
      </c>
      <c r="D106" s="257" t="s">
        <v>616</v>
      </c>
      <c r="E106" s="19" t="s">
        <v>267</v>
      </c>
      <c r="F106" s="258">
        <v>6.4500000000000002</v>
      </c>
      <c r="G106" s="38"/>
      <c r="H106" s="39"/>
    </row>
    <row r="107" s="2" customFormat="1" ht="16.8" customHeight="1">
      <c r="A107" s="38"/>
      <c r="B107" s="39"/>
      <c r="C107" s="257" t="s">
        <v>619</v>
      </c>
      <c r="D107" s="257" t="s">
        <v>620</v>
      </c>
      <c r="E107" s="19" t="s">
        <v>300</v>
      </c>
      <c r="F107" s="258">
        <v>0.158</v>
      </c>
      <c r="G107" s="38"/>
      <c r="H107" s="39"/>
    </row>
    <row r="108" s="2" customFormat="1" ht="16.8" customHeight="1">
      <c r="A108" s="38"/>
      <c r="B108" s="39"/>
      <c r="C108" s="257" t="s">
        <v>627</v>
      </c>
      <c r="D108" s="257" t="s">
        <v>628</v>
      </c>
      <c r="E108" s="19" t="s">
        <v>220</v>
      </c>
      <c r="F108" s="258">
        <v>101.40000000000001</v>
      </c>
      <c r="G108" s="38"/>
      <c r="H108" s="39"/>
    </row>
    <row r="109" s="2" customFormat="1" ht="16.8" customHeight="1">
      <c r="A109" s="38"/>
      <c r="B109" s="39"/>
      <c r="C109" s="257" t="s">
        <v>773</v>
      </c>
      <c r="D109" s="257" t="s">
        <v>774</v>
      </c>
      <c r="E109" s="19" t="s">
        <v>220</v>
      </c>
      <c r="F109" s="258">
        <v>101.40000000000001</v>
      </c>
      <c r="G109" s="38"/>
      <c r="H109" s="39"/>
    </row>
    <row r="110" s="2" customFormat="1" ht="16.8" customHeight="1">
      <c r="A110" s="38"/>
      <c r="B110" s="39"/>
      <c r="C110" s="257" t="s">
        <v>1150</v>
      </c>
      <c r="D110" s="257" t="s">
        <v>1151</v>
      </c>
      <c r="E110" s="19" t="s">
        <v>220</v>
      </c>
      <c r="F110" s="258">
        <v>77</v>
      </c>
      <c r="G110" s="38"/>
      <c r="H110" s="39"/>
    </row>
    <row r="111" s="2" customFormat="1" ht="16.8" customHeight="1">
      <c r="A111" s="38"/>
      <c r="B111" s="39"/>
      <c r="C111" s="257" t="s">
        <v>691</v>
      </c>
      <c r="D111" s="257" t="s">
        <v>692</v>
      </c>
      <c r="E111" s="19" t="s">
        <v>220</v>
      </c>
      <c r="F111" s="258">
        <v>101.40000000000001</v>
      </c>
      <c r="G111" s="38"/>
      <c r="H111" s="39"/>
    </row>
    <row r="112" s="2" customFormat="1" ht="16.8" customHeight="1">
      <c r="A112" s="38"/>
      <c r="B112" s="39"/>
      <c r="C112" s="257" t="s">
        <v>777</v>
      </c>
      <c r="D112" s="257" t="s">
        <v>778</v>
      </c>
      <c r="E112" s="19" t="s">
        <v>220</v>
      </c>
      <c r="F112" s="258">
        <v>103.428</v>
      </c>
      <c r="G112" s="38"/>
      <c r="H112" s="39"/>
    </row>
    <row r="113" s="2" customFormat="1" ht="16.8" customHeight="1">
      <c r="A113" s="38"/>
      <c r="B113" s="39"/>
      <c r="C113" s="257" t="s">
        <v>1181</v>
      </c>
      <c r="D113" s="257" t="s">
        <v>1182</v>
      </c>
      <c r="E113" s="19" t="s">
        <v>220</v>
      </c>
      <c r="F113" s="258">
        <v>91.710999999999999</v>
      </c>
      <c r="G113" s="38"/>
      <c r="H113" s="39"/>
    </row>
    <row r="114" s="2" customFormat="1" ht="16.8" customHeight="1">
      <c r="A114" s="38"/>
      <c r="B114" s="39"/>
      <c r="C114" s="253" t="s">
        <v>216</v>
      </c>
      <c r="D114" s="254" t="s">
        <v>1</v>
      </c>
      <c r="E114" s="255" t="s">
        <v>1</v>
      </c>
      <c r="F114" s="256">
        <v>25</v>
      </c>
      <c r="G114" s="38"/>
      <c r="H114" s="39"/>
    </row>
    <row r="115" s="2" customFormat="1" ht="16.8" customHeight="1">
      <c r="A115" s="38"/>
      <c r="B115" s="39"/>
      <c r="C115" s="257" t="s">
        <v>1</v>
      </c>
      <c r="D115" s="257" t="s">
        <v>1169</v>
      </c>
      <c r="E115" s="19" t="s">
        <v>1</v>
      </c>
      <c r="F115" s="258">
        <v>0</v>
      </c>
      <c r="G115" s="38"/>
      <c r="H115" s="39"/>
    </row>
    <row r="116" s="2" customFormat="1" ht="16.8" customHeight="1">
      <c r="A116" s="38"/>
      <c r="B116" s="39"/>
      <c r="C116" s="257" t="s">
        <v>1</v>
      </c>
      <c r="D116" s="257" t="s">
        <v>1170</v>
      </c>
      <c r="E116" s="19" t="s">
        <v>1</v>
      </c>
      <c r="F116" s="258">
        <v>2.5</v>
      </c>
      <c r="G116" s="38"/>
      <c r="H116" s="39"/>
    </row>
    <row r="117" s="2" customFormat="1" ht="16.8" customHeight="1">
      <c r="A117" s="38"/>
      <c r="B117" s="39"/>
      <c r="C117" s="257" t="s">
        <v>1</v>
      </c>
      <c r="D117" s="257" t="s">
        <v>1171</v>
      </c>
      <c r="E117" s="19" t="s">
        <v>1</v>
      </c>
      <c r="F117" s="258">
        <v>4.9000000000000004</v>
      </c>
      <c r="G117" s="38"/>
      <c r="H117" s="39"/>
    </row>
    <row r="118" s="2" customFormat="1" ht="16.8" customHeight="1">
      <c r="A118" s="38"/>
      <c r="B118" s="39"/>
      <c r="C118" s="257" t="s">
        <v>1</v>
      </c>
      <c r="D118" s="257" t="s">
        <v>1172</v>
      </c>
      <c r="E118" s="19" t="s">
        <v>1</v>
      </c>
      <c r="F118" s="258">
        <v>2</v>
      </c>
      <c r="G118" s="38"/>
      <c r="H118" s="39"/>
    </row>
    <row r="119" s="2" customFormat="1" ht="16.8" customHeight="1">
      <c r="A119" s="38"/>
      <c r="B119" s="39"/>
      <c r="C119" s="257" t="s">
        <v>1</v>
      </c>
      <c r="D119" s="257" t="s">
        <v>1173</v>
      </c>
      <c r="E119" s="19" t="s">
        <v>1</v>
      </c>
      <c r="F119" s="258">
        <v>4.7999999999999998</v>
      </c>
      <c r="G119" s="38"/>
      <c r="H119" s="39"/>
    </row>
    <row r="120" s="2" customFormat="1" ht="16.8" customHeight="1">
      <c r="A120" s="38"/>
      <c r="B120" s="39"/>
      <c r="C120" s="257" t="s">
        <v>1</v>
      </c>
      <c r="D120" s="257" t="s">
        <v>1174</v>
      </c>
      <c r="E120" s="19" t="s">
        <v>1</v>
      </c>
      <c r="F120" s="258">
        <v>2.2000000000000002</v>
      </c>
      <c r="G120" s="38"/>
      <c r="H120" s="39"/>
    </row>
    <row r="121" s="2" customFormat="1" ht="16.8" customHeight="1">
      <c r="A121" s="38"/>
      <c r="B121" s="39"/>
      <c r="C121" s="257" t="s">
        <v>1</v>
      </c>
      <c r="D121" s="257" t="s">
        <v>1175</v>
      </c>
      <c r="E121" s="19" t="s">
        <v>1</v>
      </c>
      <c r="F121" s="258">
        <v>1.6000000000000001</v>
      </c>
      <c r="G121" s="38"/>
      <c r="H121" s="39"/>
    </row>
    <row r="122" s="2" customFormat="1" ht="16.8" customHeight="1">
      <c r="A122" s="38"/>
      <c r="B122" s="39"/>
      <c r="C122" s="257" t="s">
        <v>1</v>
      </c>
      <c r="D122" s="257" t="s">
        <v>1176</v>
      </c>
      <c r="E122" s="19" t="s">
        <v>1</v>
      </c>
      <c r="F122" s="258">
        <v>1.6000000000000001</v>
      </c>
      <c r="G122" s="38"/>
      <c r="H122" s="39"/>
    </row>
    <row r="123" s="2" customFormat="1" ht="16.8" customHeight="1">
      <c r="A123" s="38"/>
      <c r="B123" s="39"/>
      <c r="C123" s="257" t="s">
        <v>1</v>
      </c>
      <c r="D123" s="257" t="s">
        <v>1177</v>
      </c>
      <c r="E123" s="19" t="s">
        <v>1</v>
      </c>
      <c r="F123" s="258">
        <v>2.1000000000000001</v>
      </c>
      <c r="G123" s="38"/>
      <c r="H123" s="39"/>
    </row>
    <row r="124" s="2" customFormat="1" ht="16.8" customHeight="1">
      <c r="A124" s="38"/>
      <c r="B124" s="39"/>
      <c r="C124" s="257" t="s">
        <v>1</v>
      </c>
      <c r="D124" s="257" t="s">
        <v>1178</v>
      </c>
      <c r="E124" s="19" t="s">
        <v>1</v>
      </c>
      <c r="F124" s="258">
        <v>1.6000000000000001</v>
      </c>
      <c r="G124" s="38"/>
      <c r="H124" s="39"/>
    </row>
    <row r="125" s="2" customFormat="1" ht="16.8" customHeight="1">
      <c r="A125" s="38"/>
      <c r="B125" s="39"/>
      <c r="C125" s="257" t="s">
        <v>1</v>
      </c>
      <c r="D125" s="257" t="s">
        <v>1179</v>
      </c>
      <c r="E125" s="19" t="s">
        <v>1</v>
      </c>
      <c r="F125" s="258">
        <v>1.7</v>
      </c>
      <c r="G125" s="38"/>
      <c r="H125" s="39"/>
    </row>
    <row r="126" s="2" customFormat="1" ht="16.8" customHeight="1">
      <c r="A126" s="38"/>
      <c r="B126" s="39"/>
      <c r="C126" s="257" t="s">
        <v>216</v>
      </c>
      <c r="D126" s="257" t="s">
        <v>797</v>
      </c>
      <c r="E126" s="19" t="s">
        <v>1</v>
      </c>
      <c r="F126" s="258">
        <v>25</v>
      </c>
      <c r="G126" s="38"/>
      <c r="H126" s="39"/>
    </row>
    <row r="127" s="2" customFormat="1" ht="16.8" customHeight="1">
      <c r="A127" s="38"/>
      <c r="B127" s="39"/>
      <c r="C127" s="259" t="s">
        <v>2668</v>
      </c>
      <c r="D127" s="38"/>
      <c r="E127" s="38"/>
      <c r="F127" s="38"/>
      <c r="G127" s="38"/>
      <c r="H127" s="39"/>
    </row>
    <row r="128" s="2" customFormat="1">
      <c r="A128" s="38"/>
      <c r="B128" s="39"/>
      <c r="C128" s="257" t="s">
        <v>1162</v>
      </c>
      <c r="D128" s="257" t="s">
        <v>1163</v>
      </c>
      <c r="E128" s="19" t="s">
        <v>220</v>
      </c>
      <c r="F128" s="258">
        <v>77</v>
      </c>
      <c r="G128" s="38"/>
      <c r="H128" s="39"/>
    </row>
    <row r="129" s="2" customFormat="1">
      <c r="A129" s="38"/>
      <c r="B129" s="39"/>
      <c r="C129" s="257" t="s">
        <v>604</v>
      </c>
      <c r="D129" s="257" t="s">
        <v>605</v>
      </c>
      <c r="E129" s="19" t="s">
        <v>267</v>
      </c>
      <c r="F129" s="258">
        <v>6.4500000000000002</v>
      </c>
      <c r="G129" s="38"/>
      <c r="H129" s="39"/>
    </row>
    <row r="130" s="2" customFormat="1">
      <c r="A130" s="38"/>
      <c r="B130" s="39"/>
      <c r="C130" s="257" t="s">
        <v>615</v>
      </c>
      <c r="D130" s="257" t="s">
        <v>616</v>
      </c>
      <c r="E130" s="19" t="s">
        <v>267</v>
      </c>
      <c r="F130" s="258">
        <v>6.4500000000000002</v>
      </c>
      <c r="G130" s="38"/>
      <c r="H130" s="39"/>
    </row>
    <row r="131" s="2" customFormat="1" ht="16.8" customHeight="1">
      <c r="A131" s="38"/>
      <c r="B131" s="39"/>
      <c r="C131" s="257" t="s">
        <v>619</v>
      </c>
      <c r="D131" s="257" t="s">
        <v>620</v>
      </c>
      <c r="E131" s="19" t="s">
        <v>300</v>
      </c>
      <c r="F131" s="258">
        <v>0.158</v>
      </c>
      <c r="G131" s="38"/>
      <c r="H131" s="39"/>
    </row>
    <row r="132" s="2" customFormat="1" ht="16.8" customHeight="1">
      <c r="A132" s="38"/>
      <c r="B132" s="39"/>
      <c r="C132" s="257" t="s">
        <v>627</v>
      </c>
      <c r="D132" s="257" t="s">
        <v>628</v>
      </c>
      <c r="E132" s="19" t="s">
        <v>220</v>
      </c>
      <c r="F132" s="258">
        <v>101.40000000000001</v>
      </c>
      <c r="G132" s="38"/>
      <c r="H132" s="39"/>
    </row>
    <row r="133" s="2" customFormat="1" ht="16.8" customHeight="1">
      <c r="A133" s="38"/>
      <c r="B133" s="39"/>
      <c r="C133" s="257" t="s">
        <v>773</v>
      </c>
      <c r="D133" s="257" t="s">
        <v>774</v>
      </c>
      <c r="E133" s="19" t="s">
        <v>220</v>
      </c>
      <c r="F133" s="258">
        <v>101.40000000000001</v>
      </c>
      <c r="G133" s="38"/>
      <c r="H133" s="39"/>
    </row>
    <row r="134" s="2" customFormat="1" ht="16.8" customHeight="1">
      <c r="A134" s="38"/>
      <c r="B134" s="39"/>
      <c r="C134" s="257" t="s">
        <v>1150</v>
      </c>
      <c r="D134" s="257" t="s">
        <v>1151</v>
      </c>
      <c r="E134" s="19" t="s">
        <v>220</v>
      </c>
      <c r="F134" s="258">
        <v>77</v>
      </c>
      <c r="G134" s="38"/>
      <c r="H134" s="39"/>
    </row>
    <row r="135" s="2" customFormat="1" ht="16.8" customHeight="1">
      <c r="A135" s="38"/>
      <c r="B135" s="39"/>
      <c r="C135" s="257" t="s">
        <v>1188</v>
      </c>
      <c r="D135" s="257" t="s">
        <v>1189</v>
      </c>
      <c r="E135" s="19" t="s">
        <v>220</v>
      </c>
      <c r="F135" s="258">
        <v>25</v>
      </c>
      <c r="G135" s="38"/>
      <c r="H135" s="39"/>
    </row>
    <row r="136" s="2" customFormat="1" ht="16.8" customHeight="1">
      <c r="A136" s="38"/>
      <c r="B136" s="39"/>
      <c r="C136" s="257" t="s">
        <v>691</v>
      </c>
      <c r="D136" s="257" t="s">
        <v>692</v>
      </c>
      <c r="E136" s="19" t="s">
        <v>220</v>
      </c>
      <c r="F136" s="258">
        <v>101.40000000000001</v>
      </c>
      <c r="G136" s="38"/>
      <c r="H136" s="39"/>
    </row>
    <row r="137" s="2" customFormat="1" ht="16.8" customHeight="1">
      <c r="A137" s="38"/>
      <c r="B137" s="39"/>
      <c r="C137" s="257" t="s">
        <v>777</v>
      </c>
      <c r="D137" s="257" t="s">
        <v>778</v>
      </c>
      <c r="E137" s="19" t="s">
        <v>220</v>
      </c>
      <c r="F137" s="258">
        <v>103.428</v>
      </c>
      <c r="G137" s="38"/>
      <c r="H137" s="39"/>
    </row>
    <row r="138" s="2" customFormat="1" ht="16.8" customHeight="1">
      <c r="A138" s="38"/>
      <c r="B138" s="39"/>
      <c r="C138" s="257" t="s">
        <v>1181</v>
      </c>
      <c r="D138" s="257" t="s">
        <v>1182</v>
      </c>
      <c r="E138" s="19" t="s">
        <v>220</v>
      </c>
      <c r="F138" s="258">
        <v>91.710999999999999</v>
      </c>
      <c r="G138" s="38"/>
      <c r="H138" s="39"/>
    </row>
    <row r="139" s="2" customFormat="1" ht="16.8" customHeight="1">
      <c r="A139" s="38"/>
      <c r="B139" s="39"/>
      <c r="C139" s="253" t="s">
        <v>219</v>
      </c>
      <c r="D139" s="254" t="s">
        <v>1</v>
      </c>
      <c r="E139" s="255" t="s">
        <v>220</v>
      </c>
      <c r="F139" s="256">
        <v>24.399999999999999</v>
      </c>
      <c r="G139" s="38"/>
      <c r="H139" s="39"/>
    </row>
    <row r="140" s="2" customFormat="1" ht="16.8" customHeight="1">
      <c r="A140" s="38"/>
      <c r="B140" s="39"/>
      <c r="C140" s="257" t="s">
        <v>1</v>
      </c>
      <c r="D140" s="257" t="s">
        <v>2669</v>
      </c>
      <c r="E140" s="19" t="s">
        <v>1</v>
      </c>
      <c r="F140" s="258">
        <v>0</v>
      </c>
      <c r="G140" s="38"/>
      <c r="H140" s="39"/>
    </row>
    <row r="141" s="2" customFormat="1" ht="16.8" customHeight="1">
      <c r="A141" s="38"/>
      <c r="B141" s="39"/>
      <c r="C141" s="257" t="s">
        <v>1</v>
      </c>
      <c r="D141" s="257" t="s">
        <v>2670</v>
      </c>
      <c r="E141" s="19" t="s">
        <v>1</v>
      </c>
      <c r="F141" s="258">
        <v>21.300000000000001</v>
      </c>
      <c r="G141" s="38"/>
      <c r="H141" s="39"/>
    </row>
    <row r="142" s="2" customFormat="1" ht="16.8" customHeight="1">
      <c r="A142" s="38"/>
      <c r="B142" s="39"/>
      <c r="C142" s="257" t="s">
        <v>1</v>
      </c>
      <c r="D142" s="257" t="s">
        <v>2671</v>
      </c>
      <c r="E142" s="19" t="s">
        <v>1</v>
      </c>
      <c r="F142" s="258">
        <v>3.1000000000000001</v>
      </c>
      <c r="G142" s="38"/>
      <c r="H142" s="39"/>
    </row>
    <row r="143" s="2" customFormat="1" ht="16.8" customHeight="1">
      <c r="A143" s="38"/>
      <c r="B143" s="39"/>
      <c r="C143" s="257" t="s">
        <v>1</v>
      </c>
      <c r="D143" s="257" t="s">
        <v>276</v>
      </c>
      <c r="E143" s="19" t="s">
        <v>1</v>
      </c>
      <c r="F143" s="258">
        <v>24.399999999999999</v>
      </c>
      <c r="G143" s="38"/>
      <c r="H143" s="39"/>
    </row>
    <row r="144" s="2" customFormat="1" ht="16.8" customHeight="1">
      <c r="A144" s="38"/>
      <c r="B144" s="39"/>
      <c r="C144" s="259" t="s">
        <v>2668</v>
      </c>
      <c r="D144" s="38"/>
      <c r="E144" s="38"/>
      <c r="F144" s="38"/>
      <c r="G144" s="38"/>
      <c r="H144" s="39"/>
    </row>
    <row r="145" s="2" customFormat="1">
      <c r="A145" s="38"/>
      <c r="B145" s="39"/>
      <c r="C145" s="257" t="s">
        <v>604</v>
      </c>
      <c r="D145" s="257" t="s">
        <v>605</v>
      </c>
      <c r="E145" s="19" t="s">
        <v>267</v>
      </c>
      <c r="F145" s="258">
        <v>6.4500000000000002</v>
      </c>
      <c r="G145" s="38"/>
      <c r="H145" s="39"/>
    </row>
    <row r="146" s="2" customFormat="1" ht="16.8" customHeight="1">
      <c r="A146" s="38"/>
      <c r="B146" s="39"/>
      <c r="C146" s="257" t="s">
        <v>611</v>
      </c>
      <c r="D146" s="257" t="s">
        <v>612</v>
      </c>
      <c r="E146" s="19" t="s">
        <v>267</v>
      </c>
      <c r="F146" s="258">
        <v>1.8300000000000001</v>
      </c>
      <c r="G146" s="38"/>
      <c r="H146" s="39"/>
    </row>
    <row r="147" s="2" customFormat="1">
      <c r="A147" s="38"/>
      <c r="B147" s="39"/>
      <c r="C147" s="257" t="s">
        <v>615</v>
      </c>
      <c r="D147" s="257" t="s">
        <v>616</v>
      </c>
      <c r="E147" s="19" t="s">
        <v>267</v>
      </c>
      <c r="F147" s="258">
        <v>6.4500000000000002</v>
      </c>
      <c r="G147" s="38"/>
      <c r="H147" s="39"/>
    </row>
    <row r="148" s="2" customFormat="1" ht="16.8" customHeight="1">
      <c r="A148" s="38"/>
      <c r="B148" s="39"/>
      <c r="C148" s="257" t="s">
        <v>619</v>
      </c>
      <c r="D148" s="257" t="s">
        <v>620</v>
      </c>
      <c r="E148" s="19" t="s">
        <v>300</v>
      </c>
      <c r="F148" s="258">
        <v>0.158</v>
      </c>
      <c r="G148" s="38"/>
      <c r="H148" s="39"/>
    </row>
    <row r="149" s="2" customFormat="1" ht="16.8" customHeight="1">
      <c r="A149" s="38"/>
      <c r="B149" s="39"/>
      <c r="C149" s="257" t="s">
        <v>627</v>
      </c>
      <c r="D149" s="257" t="s">
        <v>628</v>
      </c>
      <c r="E149" s="19" t="s">
        <v>220</v>
      </c>
      <c r="F149" s="258">
        <v>101.40000000000001</v>
      </c>
      <c r="G149" s="38"/>
      <c r="H149" s="39"/>
    </row>
    <row r="150" s="2" customFormat="1" ht="16.8" customHeight="1">
      <c r="A150" s="38"/>
      <c r="B150" s="39"/>
      <c r="C150" s="257" t="s">
        <v>773</v>
      </c>
      <c r="D150" s="257" t="s">
        <v>774</v>
      </c>
      <c r="E150" s="19" t="s">
        <v>220</v>
      </c>
      <c r="F150" s="258">
        <v>101.40000000000001</v>
      </c>
      <c r="G150" s="38"/>
      <c r="H150" s="39"/>
    </row>
    <row r="151" s="2" customFormat="1" ht="16.8" customHeight="1">
      <c r="A151" s="38"/>
      <c r="B151" s="39"/>
      <c r="C151" s="257" t="s">
        <v>691</v>
      </c>
      <c r="D151" s="257" t="s">
        <v>692</v>
      </c>
      <c r="E151" s="19" t="s">
        <v>220</v>
      </c>
      <c r="F151" s="258">
        <v>101.40000000000001</v>
      </c>
      <c r="G151" s="38"/>
      <c r="H151" s="39"/>
    </row>
    <row r="152" s="2" customFormat="1" ht="16.8" customHeight="1">
      <c r="A152" s="38"/>
      <c r="B152" s="39"/>
      <c r="C152" s="257" t="s">
        <v>777</v>
      </c>
      <c r="D152" s="257" t="s">
        <v>778</v>
      </c>
      <c r="E152" s="19" t="s">
        <v>220</v>
      </c>
      <c r="F152" s="258">
        <v>103.428</v>
      </c>
      <c r="G152" s="38"/>
      <c r="H152" s="39"/>
    </row>
    <row r="153" s="2" customFormat="1" ht="16.8" customHeight="1">
      <c r="A153" s="38"/>
      <c r="B153" s="39"/>
      <c r="C153" s="253" t="s">
        <v>222</v>
      </c>
      <c r="D153" s="254" t="s">
        <v>1</v>
      </c>
      <c r="E153" s="255" t="s">
        <v>1</v>
      </c>
      <c r="F153" s="256">
        <v>153.41499999999999</v>
      </c>
      <c r="G153" s="38"/>
      <c r="H153" s="39"/>
    </row>
    <row r="154" s="2" customFormat="1" ht="16.8" customHeight="1">
      <c r="A154" s="38"/>
      <c r="B154" s="39"/>
      <c r="C154" s="257" t="s">
        <v>1</v>
      </c>
      <c r="D154" s="257" t="s">
        <v>592</v>
      </c>
      <c r="E154" s="19" t="s">
        <v>1</v>
      </c>
      <c r="F154" s="258">
        <v>0</v>
      </c>
      <c r="G154" s="38"/>
      <c r="H154" s="39"/>
    </row>
    <row r="155" s="2" customFormat="1" ht="16.8" customHeight="1">
      <c r="A155" s="38"/>
      <c r="B155" s="39"/>
      <c r="C155" s="257" t="s">
        <v>1</v>
      </c>
      <c r="D155" s="257" t="s">
        <v>593</v>
      </c>
      <c r="E155" s="19" t="s">
        <v>1</v>
      </c>
      <c r="F155" s="258">
        <v>65.099999999999994</v>
      </c>
      <c r="G155" s="38"/>
      <c r="H155" s="39"/>
    </row>
    <row r="156" s="2" customFormat="1" ht="16.8" customHeight="1">
      <c r="A156" s="38"/>
      <c r="B156" s="39"/>
      <c r="C156" s="257" t="s">
        <v>1</v>
      </c>
      <c r="D156" s="257" t="s">
        <v>594</v>
      </c>
      <c r="E156" s="19" t="s">
        <v>1</v>
      </c>
      <c r="F156" s="258">
        <v>-15.69</v>
      </c>
      <c r="G156" s="38"/>
      <c r="H156" s="39"/>
    </row>
    <row r="157" s="2" customFormat="1" ht="16.8" customHeight="1">
      <c r="A157" s="38"/>
      <c r="B157" s="39"/>
      <c r="C157" s="257" t="s">
        <v>1</v>
      </c>
      <c r="D157" s="257" t="s">
        <v>965</v>
      </c>
      <c r="E157" s="19" t="s">
        <v>1</v>
      </c>
      <c r="F157" s="258">
        <v>0.67000000000000004</v>
      </c>
      <c r="G157" s="38"/>
      <c r="H157" s="39"/>
    </row>
    <row r="158" s="2" customFormat="1" ht="16.8" customHeight="1">
      <c r="A158" s="38"/>
      <c r="B158" s="39"/>
      <c r="C158" s="257" t="s">
        <v>1</v>
      </c>
      <c r="D158" s="257" t="s">
        <v>558</v>
      </c>
      <c r="E158" s="19" t="s">
        <v>1</v>
      </c>
      <c r="F158" s="258">
        <v>1.3300000000000001</v>
      </c>
      <c r="G158" s="38"/>
      <c r="H158" s="39"/>
    </row>
    <row r="159" s="2" customFormat="1" ht="16.8" customHeight="1">
      <c r="A159" s="38"/>
      <c r="B159" s="39"/>
      <c r="C159" s="257" t="s">
        <v>1</v>
      </c>
      <c r="D159" s="257" t="s">
        <v>966</v>
      </c>
      <c r="E159" s="19" t="s">
        <v>1</v>
      </c>
      <c r="F159" s="258">
        <v>2.3999999999999999</v>
      </c>
      <c r="G159" s="38"/>
      <c r="H159" s="39"/>
    </row>
    <row r="160" s="2" customFormat="1" ht="16.8" customHeight="1">
      <c r="A160" s="38"/>
      <c r="B160" s="39"/>
      <c r="C160" s="257" t="s">
        <v>1</v>
      </c>
      <c r="D160" s="257" t="s">
        <v>967</v>
      </c>
      <c r="E160" s="19" t="s">
        <v>1</v>
      </c>
      <c r="F160" s="258">
        <v>1.3600000000000001</v>
      </c>
      <c r="G160" s="38"/>
      <c r="H160" s="39"/>
    </row>
    <row r="161" s="2" customFormat="1" ht="16.8" customHeight="1">
      <c r="A161" s="38"/>
      <c r="B161" s="39"/>
      <c r="C161" s="257" t="s">
        <v>1</v>
      </c>
      <c r="D161" s="257" t="s">
        <v>980</v>
      </c>
      <c r="E161" s="19" t="s">
        <v>1</v>
      </c>
      <c r="F161" s="258">
        <v>0</v>
      </c>
      <c r="G161" s="38"/>
      <c r="H161" s="39"/>
    </row>
    <row r="162" s="2" customFormat="1" ht="16.8" customHeight="1">
      <c r="A162" s="38"/>
      <c r="B162" s="39"/>
      <c r="C162" s="257" t="s">
        <v>1</v>
      </c>
      <c r="D162" s="257" t="s">
        <v>981</v>
      </c>
      <c r="E162" s="19" t="s">
        <v>1</v>
      </c>
      <c r="F162" s="258">
        <v>-2.3799999999999999</v>
      </c>
      <c r="G162" s="38"/>
      <c r="H162" s="39"/>
    </row>
    <row r="163" s="2" customFormat="1" ht="16.8" customHeight="1">
      <c r="A163" s="38"/>
      <c r="B163" s="39"/>
      <c r="C163" s="257" t="s">
        <v>1</v>
      </c>
      <c r="D163" s="257" t="s">
        <v>982</v>
      </c>
      <c r="E163" s="19" t="s">
        <v>1</v>
      </c>
      <c r="F163" s="258">
        <v>7.7999999999999998</v>
      </c>
      <c r="G163" s="38"/>
      <c r="H163" s="39"/>
    </row>
    <row r="164" s="2" customFormat="1" ht="16.8" customHeight="1">
      <c r="A164" s="38"/>
      <c r="B164" s="39"/>
      <c r="C164" s="257" t="s">
        <v>1</v>
      </c>
      <c r="D164" s="257" t="s">
        <v>595</v>
      </c>
      <c r="E164" s="19" t="s">
        <v>1</v>
      </c>
      <c r="F164" s="258">
        <v>0</v>
      </c>
      <c r="G164" s="38"/>
      <c r="H164" s="39"/>
    </row>
    <row r="165" s="2" customFormat="1" ht="16.8" customHeight="1">
      <c r="A165" s="38"/>
      <c r="B165" s="39"/>
      <c r="C165" s="257" t="s">
        <v>1</v>
      </c>
      <c r="D165" s="257" t="s">
        <v>596</v>
      </c>
      <c r="E165" s="19" t="s">
        <v>1</v>
      </c>
      <c r="F165" s="258">
        <v>23.699999999999999</v>
      </c>
      <c r="G165" s="38"/>
      <c r="H165" s="39"/>
    </row>
    <row r="166" s="2" customFormat="1" ht="16.8" customHeight="1">
      <c r="A166" s="38"/>
      <c r="B166" s="39"/>
      <c r="C166" s="257" t="s">
        <v>1</v>
      </c>
      <c r="D166" s="257" t="s">
        <v>597</v>
      </c>
      <c r="E166" s="19" t="s">
        <v>1</v>
      </c>
      <c r="F166" s="258">
        <v>-5.8449999999999998</v>
      </c>
      <c r="G166" s="38"/>
      <c r="H166" s="39"/>
    </row>
    <row r="167" s="2" customFormat="1" ht="16.8" customHeight="1">
      <c r="A167" s="38"/>
      <c r="B167" s="39"/>
      <c r="C167" s="257" t="s">
        <v>1</v>
      </c>
      <c r="D167" s="257" t="s">
        <v>557</v>
      </c>
      <c r="E167" s="19" t="s">
        <v>1</v>
      </c>
      <c r="F167" s="258">
        <v>1.26</v>
      </c>
      <c r="G167" s="38"/>
      <c r="H167" s="39"/>
    </row>
    <row r="168" s="2" customFormat="1" ht="16.8" customHeight="1">
      <c r="A168" s="38"/>
      <c r="B168" s="39"/>
      <c r="C168" s="257" t="s">
        <v>1</v>
      </c>
      <c r="D168" s="257" t="s">
        <v>968</v>
      </c>
      <c r="E168" s="19" t="s">
        <v>1</v>
      </c>
      <c r="F168" s="258">
        <v>0.72999999999999998</v>
      </c>
      <c r="G168" s="38"/>
      <c r="H168" s="39"/>
    </row>
    <row r="169" s="2" customFormat="1" ht="16.8" customHeight="1">
      <c r="A169" s="38"/>
      <c r="B169" s="39"/>
      <c r="C169" s="257" t="s">
        <v>1</v>
      </c>
      <c r="D169" s="257" t="s">
        <v>598</v>
      </c>
      <c r="E169" s="19" t="s">
        <v>1</v>
      </c>
      <c r="F169" s="258">
        <v>0</v>
      </c>
      <c r="G169" s="38"/>
      <c r="H169" s="39"/>
    </row>
    <row r="170" s="2" customFormat="1" ht="16.8" customHeight="1">
      <c r="A170" s="38"/>
      <c r="B170" s="39"/>
      <c r="C170" s="257" t="s">
        <v>1</v>
      </c>
      <c r="D170" s="257" t="s">
        <v>599</v>
      </c>
      <c r="E170" s="19" t="s">
        <v>1</v>
      </c>
      <c r="F170" s="258">
        <v>30</v>
      </c>
      <c r="G170" s="38"/>
      <c r="H170" s="39"/>
    </row>
    <row r="171" s="2" customFormat="1" ht="16.8" customHeight="1">
      <c r="A171" s="38"/>
      <c r="B171" s="39"/>
      <c r="C171" s="257" t="s">
        <v>1</v>
      </c>
      <c r="D171" s="257" t="s">
        <v>600</v>
      </c>
      <c r="E171" s="19" t="s">
        <v>1</v>
      </c>
      <c r="F171" s="258">
        <v>-5.6399999999999997</v>
      </c>
      <c r="G171" s="38"/>
      <c r="H171" s="39"/>
    </row>
    <row r="172" s="2" customFormat="1" ht="16.8" customHeight="1">
      <c r="A172" s="38"/>
      <c r="B172" s="39"/>
      <c r="C172" s="257" t="s">
        <v>1</v>
      </c>
      <c r="D172" s="257" t="s">
        <v>969</v>
      </c>
      <c r="E172" s="19" t="s">
        <v>1</v>
      </c>
      <c r="F172" s="258">
        <v>2.48</v>
      </c>
      <c r="G172" s="38"/>
      <c r="H172" s="39"/>
    </row>
    <row r="173" s="2" customFormat="1" ht="16.8" customHeight="1">
      <c r="A173" s="38"/>
      <c r="B173" s="39"/>
      <c r="C173" s="257" t="s">
        <v>1</v>
      </c>
      <c r="D173" s="257" t="s">
        <v>970</v>
      </c>
      <c r="E173" s="19" t="s">
        <v>1</v>
      </c>
      <c r="F173" s="258">
        <v>0.83999999999999997</v>
      </c>
      <c r="G173" s="38"/>
      <c r="H173" s="39"/>
    </row>
    <row r="174" s="2" customFormat="1" ht="16.8" customHeight="1">
      <c r="A174" s="38"/>
      <c r="B174" s="39"/>
      <c r="C174" s="257" t="s">
        <v>1</v>
      </c>
      <c r="D174" s="257" t="s">
        <v>595</v>
      </c>
      <c r="E174" s="19" t="s">
        <v>1</v>
      </c>
      <c r="F174" s="258">
        <v>0</v>
      </c>
      <c r="G174" s="38"/>
      <c r="H174" s="39"/>
    </row>
    <row r="175" s="2" customFormat="1" ht="16.8" customHeight="1">
      <c r="A175" s="38"/>
      <c r="B175" s="39"/>
      <c r="C175" s="257" t="s">
        <v>1</v>
      </c>
      <c r="D175" s="257" t="s">
        <v>601</v>
      </c>
      <c r="E175" s="19" t="s">
        <v>1</v>
      </c>
      <c r="F175" s="258">
        <v>32.549999999999997</v>
      </c>
      <c r="G175" s="38"/>
      <c r="H175" s="39"/>
    </row>
    <row r="176" s="2" customFormat="1" ht="16.8" customHeight="1">
      <c r="A176" s="38"/>
      <c r="B176" s="39"/>
      <c r="C176" s="257" t="s">
        <v>1</v>
      </c>
      <c r="D176" s="257" t="s">
        <v>602</v>
      </c>
      <c r="E176" s="19" t="s">
        <v>1</v>
      </c>
      <c r="F176" s="258">
        <v>-2.3100000000000001</v>
      </c>
      <c r="G176" s="38"/>
      <c r="H176" s="39"/>
    </row>
    <row r="177" s="2" customFormat="1" ht="16.8" customHeight="1">
      <c r="A177" s="38"/>
      <c r="B177" s="39"/>
      <c r="C177" s="257" t="s">
        <v>1</v>
      </c>
      <c r="D177" s="257" t="s">
        <v>971</v>
      </c>
      <c r="E177" s="19" t="s">
        <v>1</v>
      </c>
      <c r="F177" s="258">
        <v>1.0600000000000001</v>
      </c>
      <c r="G177" s="38"/>
      <c r="H177" s="39"/>
    </row>
    <row r="178" s="2" customFormat="1" ht="16.8" customHeight="1">
      <c r="A178" s="38"/>
      <c r="B178" s="39"/>
      <c r="C178" s="257" t="s">
        <v>1</v>
      </c>
      <c r="D178" s="257" t="s">
        <v>343</v>
      </c>
      <c r="E178" s="19" t="s">
        <v>1</v>
      </c>
      <c r="F178" s="258">
        <v>14</v>
      </c>
      <c r="G178" s="38"/>
      <c r="H178" s="39"/>
    </row>
    <row r="179" s="2" customFormat="1" ht="16.8" customHeight="1">
      <c r="A179" s="38"/>
      <c r="B179" s="39"/>
      <c r="C179" s="257" t="s">
        <v>222</v>
      </c>
      <c r="D179" s="257" t="s">
        <v>276</v>
      </c>
      <c r="E179" s="19" t="s">
        <v>1</v>
      </c>
      <c r="F179" s="258">
        <v>153.41499999999999</v>
      </c>
      <c r="G179" s="38"/>
      <c r="H179" s="39"/>
    </row>
    <row r="180" s="2" customFormat="1" ht="16.8" customHeight="1">
      <c r="A180" s="38"/>
      <c r="B180" s="39"/>
      <c r="C180" s="259" t="s">
        <v>2668</v>
      </c>
      <c r="D180" s="38"/>
      <c r="E180" s="38"/>
      <c r="F180" s="38"/>
      <c r="G180" s="38"/>
      <c r="H180" s="39"/>
    </row>
    <row r="181" s="2" customFormat="1" ht="16.8" customHeight="1">
      <c r="A181" s="38"/>
      <c r="B181" s="39"/>
      <c r="C181" s="257" t="s">
        <v>977</v>
      </c>
      <c r="D181" s="257" t="s">
        <v>978</v>
      </c>
      <c r="E181" s="19" t="s">
        <v>220</v>
      </c>
      <c r="F181" s="258">
        <v>153.41499999999999</v>
      </c>
      <c r="G181" s="38"/>
      <c r="H181" s="39"/>
    </row>
    <row r="182" s="2" customFormat="1" ht="16.8" customHeight="1">
      <c r="A182" s="38"/>
      <c r="B182" s="39"/>
      <c r="C182" s="257" t="s">
        <v>1017</v>
      </c>
      <c r="D182" s="257" t="s">
        <v>1018</v>
      </c>
      <c r="E182" s="19" t="s">
        <v>220</v>
      </c>
      <c r="F182" s="258">
        <v>153.41499999999999</v>
      </c>
      <c r="G182" s="38"/>
      <c r="H182" s="39"/>
    </row>
    <row r="183" s="2" customFormat="1" ht="16.8" customHeight="1">
      <c r="A183" s="38"/>
      <c r="B183" s="39"/>
      <c r="C183" s="257" t="s">
        <v>990</v>
      </c>
      <c r="D183" s="257" t="s">
        <v>991</v>
      </c>
      <c r="E183" s="19" t="s">
        <v>220</v>
      </c>
      <c r="F183" s="258">
        <v>202.97800000000001</v>
      </c>
      <c r="G183" s="38"/>
      <c r="H183" s="39"/>
    </row>
    <row r="184" s="2" customFormat="1" ht="16.8" customHeight="1">
      <c r="A184" s="38"/>
      <c r="B184" s="39"/>
      <c r="C184" s="253" t="s">
        <v>224</v>
      </c>
      <c r="D184" s="254" t="s">
        <v>1</v>
      </c>
      <c r="E184" s="255" t="s">
        <v>1</v>
      </c>
      <c r="F184" s="256">
        <v>89.557000000000002</v>
      </c>
      <c r="G184" s="38"/>
      <c r="H184" s="39"/>
    </row>
    <row r="185" s="2" customFormat="1" ht="16.8" customHeight="1">
      <c r="A185" s="38"/>
      <c r="B185" s="39"/>
      <c r="C185" s="257" t="s">
        <v>1</v>
      </c>
      <c r="D185" s="257" t="s">
        <v>1004</v>
      </c>
      <c r="E185" s="19" t="s">
        <v>1</v>
      </c>
      <c r="F185" s="258">
        <v>116</v>
      </c>
      <c r="G185" s="38"/>
      <c r="H185" s="39"/>
    </row>
    <row r="186" s="2" customFormat="1" ht="16.8" customHeight="1">
      <c r="A186" s="38"/>
      <c r="B186" s="39"/>
      <c r="C186" s="257" t="s">
        <v>1</v>
      </c>
      <c r="D186" s="257" t="s">
        <v>1005</v>
      </c>
      <c r="E186" s="19" t="s">
        <v>1</v>
      </c>
      <c r="F186" s="258">
        <v>89</v>
      </c>
      <c r="G186" s="38"/>
      <c r="H186" s="39"/>
    </row>
    <row r="187" s="2" customFormat="1" ht="16.8" customHeight="1">
      <c r="A187" s="38"/>
      <c r="B187" s="39"/>
      <c r="C187" s="257" t="s">
        <v>1</v>
      </c>
      <c r="D187" s="257" t="s">
        <v>1006</v>
      </c>
      <c r="E187" s="19" t="s">
        <v>1</v>
      </c>
      <c r="F187" s="258">
        <v>-124.343</v>
      </c>
      <c r="G187" s="38"/>
      <c r="H187" s="39"/>
    </row>
    <row r="188" s="2" customFormat="1" ht="16.8" customHeight="1">
      <c r="A188" s="38"/>
      <c r="B188" s="39"/>
      <c r="C188" s="257" t="s">
        <v>1</v>
      </c>
      <c r="D188" s="257" t="s">
        <v>1007</v>
      </c>
      <c r="E188" s="19" t="s">
        <v>1</v>
      </c>
      <c r="F188" s="258">
        <v>0.90000000000000002</v>
      </c>
      <c r="G188" s="38"/>
      <c r="H188" s="39"/>
    </row>
    <row r="189" s="2" customFormat="1" ht="16.8" customHeight="1">
      <c r="A189" s="38"/>
      <c r="B189" s="39"/>
      <c r="C189" s="257" t="s">
        <v>1</v>
      </c>
      <c r="D189" s="257" t="s">
        <v>235</v>
      </c>
      <c r="E189" s="19" t="s">
        <v>1</v>
      </c>
      <c r="F189" s="258">
        <v>8</v>
      </c>
      <c r="G189" s="38"/>
      <c r="H189" s="39"/>
    </row>
    <row r="190" s="2" customFormat="1" ht="16.8" customHeight="1">
      <c r="A190" s="38"/>
      <c r="B190" s="39"/>
      <c r="C190" s="257" t="s">
        <v>224</v>
      </c>
      <c r="D190" s="257" t="s">
        <v>276</v>
      </c>
      <c r="E190" s="19" t="s">
        <v>1</v>
      </c>
      <c r="F190" s="258">
        <v>89.557000000000002</v>
      </c>
      <c r="G190" s="38"/>
      <c r="H190" s="39"/>
    </row>
    <row r="191" s="2" customFormat="1" ht="16.8" customHeight="1">
      <c r="A191" s="38"/>
      <c r="B191" s="39"/>
      <c r="C191" s="259" t="s">
        <v>2668</v>
      </c>
      <c r="D191" s="38"/>
      <c r="E191" s="38"/>
      <c r="F191" s="38"/>
      <c r="G191" s="38"/>
      <c r="H191" s="39"/>
    </row>
    <row r="192" s="2" customFormat="1" ht="16.8" customHeight="1">
      <c r="A192" s="38"/>
      <c r="B192" s="39"/>
      <c r="C192" s="257" t="s">
        <v>1001</v>
      </c>
      <c r="D192" s="257" t="s">
        <v>1002</v>
      </c>
      <c r="E192" s="19" t="s">
        <v>220</v>
      </c>
      <c r="F192" s="258">
        <v>89.557000000000002</v>
      </c>
      <c r="G192" s="38"/>
      <c r="H192" s="39"/>
    </row>
    <row r="193" s="2" customFormat="1" ht="16.8" customHeight="1">
      <c r="A193" s="38"/>
      <c r="B193" s="39"/>
      <c r="C193" s="257" t="s">
        <v>866</v>
      </c>
      <c r="D193" s="257" t="s">
        <v>867</v>
      </c>
      <c r="E193" s="19" t="s">
        <v>220</v>
      </c>
      <c r="F193" s="258">
        <v>120.667</v>
      </c>
      <c r="G193" s="38"/>
      <c r="H193" s="39"/>
    </row>
    <row r="194" s="2" customFormat="1" ht="16.8" customHeight="1">
      <c r="A194" s="38"/>
      <c r="B194" s="39"/>
      <c r="C194" s="257" t="s">
        <v>870</v>
      </c>
      <c r="D194" s="257" t="s">
        <v>871</v>
      </c>
      <c r="E194" s="19" t="s">
        <v>369</v>
      </c>
      <c r="F194" s="258">
        <v>301.66800000000001</v>
      </c>
      <c r="G194" s="38"/>
      <c r="H194" s="39"/>
    </row>
    <row r="195" s="2" customFormat="1" ht="16.8" customHeight="1">
      <c r="A195" s="38"/>
      <c r="B195" s="39"/>
      <c r="C195" s="257" t="s">
        <v>1009</v>
      </c>
      <c r="D195" s="257" t="s">
        <v>1010</v>
      </c>
      <c r="E195" s="19" t="s">
        <v>220</v>
      </c>
      <c r="F195" s="258">
        <v>109.711</v>
      </c>
      <c r="G195" s="38"/>
      <c r="H195" s="39"/>
    </row>
    <row r="196" s="2" customFormat="1" ht="16.8" customHeight="1">
      <c r="A196" s="38"/>
      <c r="B196" s="39"/>
      <c r="C196" s="253" t="s">
        <v>226</v>
      </c>
      <c r="D196" s="254" t="s">
        <v>1</v>
      </c>
      <c r="E196" s="255" t="s">
        <v>1</v>
      </c>
      <c r="F196" s="256">
        <v>31.109999999999999</v>
      </c>
      <c r="G196" s="38"/>
      <c r="H196" s="39"/>
    </row>
    <row r="197" s="2" customFormat="1" ht="16.8" customHeight="1">
      <c r="A197" s="38"/>
      <c r="B197" s="39"/>
      <c r="C197" s="257" t="s">
        <v>1</v>
      </c>
      <c r="D197" s="257" t="s">
        <v>988</v>
      </c>
      <c r="E197" s="19" t="s">
        <v>1</v>
      </c>
      <c r="F197" s="258">
        <v>31.109999999999999</v>
      </c>
      <c r="G197" s="38"/>
      <c r="H197" s="39"/>
    </row>
    <row r="198" s="2" customFormat="1" ht="16.8" customHeight="1">
      <c r="A198" s="38"/>
      <c r="B198" s="39"/>
      <c r="C198" s="257" t="s">
        <v>226</v>
      </c>
      <c r="D198" s="257" t="s">
        <v>276</v>
      </c>
      <c r="E198" s="19" t="s">
        <v>1</v>
      </c>
      <c r="F198" s="258">
        <v>31.109999999999999</v>
      </c>
      <c r="G198" s="38"/>
      <c r="H198" s="39"/>
    </row>
    <row r="199" s="2" customFormat="1" ht="16.8" customHeight="1">
      <c r="A199" s="38"/>
      <c r="B199" s="39"/>
      <c r="C199" s="259" t="s">
        <v>2668</v>
      </c>
      <c r="D199" s="38"/>
      <c r="E199" s="38"/>
      <c r="F199" s="38"/>
      <c r="G199" s="38"/>
      <c r="H199" s="39"/>
    </row>
    <row r="200" s="2" customFormat="1" ht="16.8" customHeight="1">
      <c r="A200" s="38"/>
      <c r="B200" s="39"/>
      <c r="C200" s="257" t="s">
        <v>984</v>
      </c>
      <c r="D200" s="257" t="s">
        <v>985</v>
      </c>
      <c r="E200" s="19" t="s">
        <v>220</v>
      </c>
      <c r="F200" s="258">
        <v>31.109999999999999</v>
      </c>
      <c r="G200" s="38"/>
      <c r="H200" s="39"/>
    </row>
    <row r="201" s="2" customFormat="1" ht="16.8" customHeight="1">
      <c r="A201" s="38"/>
      <c r="B201" s="39"/>
      <c r="C201" s="257" t="s">
        <v>866</v>
      </c>
      <c r="D201" s="257" t="s">
        <v>867</v>
      </c>
      <c r="E201" s="19" t="s">
        <v>220</v>
      </c>
      <c r="F201" s="258">
        <v>120.667</v>
      </c>
      <c r="G201" s="38"/>
      <c r="H201" s="39"/>
    </row>
    <row r="202" s="2" customFormat="1" ht="16.8" customHeight="1">
      <c r="A202" s="38"/>
      <c r="B202" s="39"/>
      <c r="C202" s="257" t="s">
        <v>870</v>
      </c>
      <c r="D202" s="257" t="s">
        <v>871</v>
      </c>
      <c r="E202" s="19" t="s">
        <v>369</v>
      </c>
      <c r="F202" s="258">
        <v>301.66800000000001</v>
      </c>
      <c r="G202" s="38"/>
      <c r="H202" s="39"/>
    </row>
    <row r="203" s="2" customFormat="1" ht="16.8" customHeight="1">
      <c r="A203" s="38"/>
      <c r="B203" s="39"/>
      <c r="C203" s="257" t="s">
        <v>990</v>
      </c>
      <c r="D203" s="257" t="s">
        <v>991</v>
      </c>
      <c r="E203" s="19" t="s">
        <v>220</v>
      </c>
      <c r="F203" s="258">
        <v>202.97800000000001</v>
      </c>
      <c r="G203" s="38"/>
      <c r="H203" s="39"/>
    </row>
    <row r="204" s="2" customFormat="1" ht="16.8" customHeight="1">
      <c r="A204" s="38"/>
      <c r="B204" s="39"/>
      <c r="C204" s="253" t="s">
        <v>228</v>
      </c>
      <c r="D204" s="254" t="s">
        <v>1</v>
      </c>
      <c r="E204" s="255" t="s">
        <v>1</v>
      </c>
      <c r="F204" s="256">
        <v>20.390000000000001</v>
      </c>
      <c r="G204" s="38"/>
      <c r="H204" s="39"/>
    </row>
    <row r="205" s="2" customFormat="1" ht="16.8" customHeight="1">
      <c r="A205" s="38"/>
      <c r="B205" s="39"/>
      <c r="C205" s="257" t="s">
        <v>1</v>
      </c>
      <c r="D205" s="257" t="s">
        <v>280</v>
      </c>
      <c r="E205" s="19" t="s">
        <v>1</v>
      </c>
      <c r="F205" s="258">
        <v>2.2719999999999998</v>
      </c>
      <c r="G205" s="38"/>
      <c r="H205" s="39"/>
    </row>
    <row r="206" s="2" customFormat="1" ht="16.8" customHeight="1">
      <c r="A206" s="38"/>
      <c r="B206" s="39"/>
      <c r="C206" s="257" t="s">
        <v>1</v>
      </c>
      <c r="D206" s="257" t="s">
        <v>281</v>
      </c>
      <c r="E206" s="19" t="s">
        <v>1</v>
      </c>
      <c r="F206" s="258">
        <v>3.3039999999999998</v>
      </c>
      <c r="G206" s="38"/>
      <c r="H206" s="39"/>
    </row>
    <row r="207" s="2" customFormat="1" ht="16.8" customHeight="1">
      <c r="A207" s="38"/>
      <c r="B207" s="39"/>
      <c r="C207" s="257" t="s">
        <v>1</v>
      </c>
      <c r="D207" s="257" t="s">
        <v>282</v>
      </c>
      <c r="E207" s="19" t="s">
        <v>1</v>
      </c>
      <c r="F207" s="258">
        <v>2.0649999999999999</v>
      </c>
      <c r="G207" s="38"/>
      <c r="H207" s="39"/>
    </row>
    <row r="208" s="2" customFormat="1" ht="16.8" customHeight="1">
      <c r="A208" s="38"/>
      <c r="B208" s="39"/>
      <c r="C208" s="257" t="s">
        <v>1</v>
      </c>
      <c r="D208" s="257" t="s">
        <v>283</v>
      </c>
      <c r="E208" s="19" t="s">
        <v>1</v>
      </c>
      <c r="F208" s="258">
        <v>0.70799999999999996</v>
      </c>
      <c r="G208" s="38"/>
      <c r="H208" s="39"/>
    </row>
    <row r="209" s="2" customFormat="1" ht="16.8" customHeight="1">
      <c r="A209" s="38"/>
      <c r="B209" s="39"/>
      <c r="C209" s="257" t="s">
        <v>1</v>
      </c>
      <c r="D209" s="257" t="s">
        <v>284</v>
      </c>
      <c r="E209" s="19" t="s">
        <v>1</v>
      </c>
      <c r="F209" s="258">
        <v>0.11799999999999999</v>
      </c>
      <c r="G209" s="38"/>
      <c r="H209" s="39"/>
    </row>
    <row r="210" s="2" customFormat="1" ht="16.8" customHeight="1">
      <c r="A210" s="38"/>
      <c r="B210" s="39"/>
      <c r="C210" s="257" t="s">
        <v>1</v>
      </c>
      <c r="D210" s="257" t="s">
        <v>285</v>
      </c>
      <c r="E210" s="19" t="s">
        <v>1</v>
      </c>
      <c r="F210" s="258">
        <v>0.47199999999999998</v>
      </c>
      <c r="G210" s="38"/>
      <c r="H210" s="39"/>
    </row>
    <row r="211" s="2" customFormat="1" ht="16.8" customHeight="1">
      <c r="A211" s="38"/>
      <c r="B211" s="39"/>
      <c r="C211" s="257" t="s">
        <v>1</v>
      </c>
      <c r="D211" s="257" t="s">
        <v>286</v>
      </c>
      <c r="E211" s="19" t="s">
        <v>1</v>
      </c>
      <c r="F211" s="258">
        <v>3.4460000000000002</v>
      </c>
      <c r="G211" s="38"/>
      <c r="H211" s="39"/>
    </row>
    <row r="212" s="2" customFormat="1" ht="16.8" customHeight="1">
      <c r="A212" s="38"/>
      <c r="B212" s="39"/>
      <c r="C212" s="257" t="s">
        <v>1</v>
      </c>
      <c r="D212" s="257" t="s">
        <v>287</v>
      </c>
      <c r="E212" s="19" t="s">
        <v>1</v>
      </c>
      <c r="F212" s="258">
        <v>1.0049999999999999</v>
      </c>
      <c r="G212" s="38"/>
      <c r="H212" s="39"/>
    </row>
    <row r="213" s="2" customFormat="1" ht="16.8" customHeight="1">
      <c r="A213" s="38"/>
      <c r="B213" s="39"/>
      <c r="C213" s="257" t="s">
        <v>1</v>
      </c>
      <c r="D213" s="257" t="s">
        <v>288</v>
      </c>
      <c r="E213" s="19" t="s">
        <v>1</v>
      </c>
      <c r="F213" s="258">
        <v>7</v>
      </c>
      <c r="G213" s="38"/>
      <c r="H213" s="39"/>
    </row>
    <row r="214" s="2" customFormat="1" ht="16.8" customHeight="1">
      <c r="A214" s="38"/>
      <c r="B214" s="39"/>
      <c r="C214" s="257" t="s">
        <v>228</v>
      </c>
      <c r="D214" s="257" t="s">
        <v>276</v>
      </c>
      <c r="E214" s="19" t="s">
        <v>1</v>
      </c>
      <c r="F214" s="258">
        <v>20.390000000000001</v>
      </c>
      <c r="G214" s="38"/>
      <c r="H214" s="39"/>
    </row>
    <row r="215" s="2" customFormat="1" ht="16.8" customHeight="1">
      <c r="A215" s="38"/>
      <c r="B215" s="39"/>
      <c r="C215" s="259" t="s">
        <v>2668</v>
      </c>
      <c r="D215" s="38"/>
      <c r="E215" s="38"/>
      <c r="F215" s="38"/>
      <c r="G215" s="38"/>
      <c r="H215" s="39"/>
    </row>
    <row r="216" s="2" customFormat="1">
      <c r="A216" s="38"/>
      <c r="B216" s="39"/>
      <c r="C216" s="257" t="s">
        <v>277</v>
      </c>
      <c r="D216" s="257" t="s">
        <v>278</v>
      </c>
      <c r="E216" s="19" t="s">
        <v>267</v>
      </c>
      <c r="F216" s="258">
        <v>20.390000000000001</v>
      </c>
      <c r="G216" s="38"/>
      <c r="H216" s="39"/>
    </row>
    <row r="217" s="2" customFormat="1">
      <c r="A217" s="38"/>
      <c r="B217" s="39"/>
      <c r="C217" s="257" t="s">
        <v>289</v>
      </c>
      <c r="D217" s="257" t="s">
        <v>290</v>
      </c>
      <c r="E217" s="19" t="s">
        <v>267</v>
      </c>
      <c r="F217" s="258">
        <v>103.315</v>
      </c>
      <c r="G217" s="38"/>
      <c r="H217" s="39"/>
    </row>
    <row r="218" s="2" customFormat="1" ht="16.8" customHeight="1">
      <c r="A218" s="38"/>
      <c r="B218" s="39"/>
      <c r="C218" s="253" t="s">
        <v>230</v>
      </c>
      <c r="D218" s="254" t="s">
        <v>1</v>
      </c>
      <c r="E218" s="255" t="s">
        <v>1</v>
      </c>
      <c r="F218" s="256">
        <v>209.505</v>
      </c>
      <c r="G218" s="38"/>
      <c r="H218" s="39"/>
    </row>
    <row r="219" s="2" customFormat="1" ht="16.8" customHeight="1">
      <c r="A219" s="38"/>
      <c r="B219" s="39"/>
      <c r="C219" s="257" t="s">
        <v>1</v>
      </c>
      <c r="D219" s="257" t="s">
        <v>546</v>
      </c>
      <c r="E219" s="19" t="s">
        <v>1</v>
      </c>
      <c r="F219" s="258">
        <v>2</v>
      </c>
      <c r="G219" s="38"/>
      <c r="H219" s="39"/>
    </row>
    <row r="220" s="2" customFormat="1" ht="16.8" customHeight="1">
      <c r="A220" s="38"/>
      <c r="B220" s="39"/>
      <c r="C220" s="257" t="s">
        <v>1</v>
      </c>
      <c r="D220" s="257" t="s">
        <v>547</v>
      </c>
      <c r="E220" s="19" t="s">
        <v>1</v>
      </c>
      <c r="F220" s="258">
        <v>3.6000000000000001</v>
      </c>
      <c r="G220" s="38"/>
      <c r="H220" s="39"/>
    </row>
    <row r="221" s="2" customFormat="1" ht="16.8" customHeight="1">
      <c r="A221" s="38"/>
      <c r="B221" s="39"/>
      <c r="C221" s="257" t="s">
        <v>1</v>
      </c>
      <c r="D221" s="257" t="s">
        <v>548</v>
      </c>
      <c r="E221" s="19" t="s">
        <v>1</v>
      </c>
      <c r="F221" s="258">
        <v>3.1000000000000001</v>
      </c>
      <c r="G221" s="38"/>
      <c r="H221" s="39"/>
    </row>
    <row r="222" s="2" customFormat="1" ht="16.8" customHeight="1">
      <c r="A222" s="38"/>
      <c r="B222" s="39"/>
      <c r="C222" s="257" t="s">
        <v>1</v>
      </c>
      <c r="D222" s="257" t="s">
        <v>549</v>
      </c>
      <c r="E222" s="19" t="s">
        <v>1</v>
      </c>
      <c r="F222" s="258">
        <v>2</v>
      </c>
      <c r="G222" s="38"/>
      <c r="H222" s="39"/>
    </row>
    <row r="223" s="2" customFormat="1" ht="16.8" customHeight="1">
      <c r="A223" s="38"/>
      <c r="B223" s="39"/>
      <c r="C223" s="257" t="s">
        <v>1</v>
      </c>
      <c r="D223" s="257" t="s">
        <v>550</v>
      </c>
      <c r="E223" s="19" t="s">
        <v>1</v>
      </c>
      <c r="F223" s="258">
        <v>2.7999999999999998</v>
      </c>
      <c r="G223" s="38"/>
      <c r="H223" s="39"/>
    </row>
    <row r="224" s="2" customFormat="1" ht="16.8" customHeight="1">
      <c r="A224" s="38"/>
      <c r="B224" s="39"/>
      <c r="C224" s="257" t="s">
        <v>1</v>
      </c>
      <c r="D224" s="257" t="s">
        <v>551</v>
      </c>
      <c r="E224" s="19" t="s">
        <v>1</v>
      </c>
      <c r="F224" s="258">
        <v>1</v>
      </c>
      <c r="G224" s="38"/>
      <c r="H224" s="39"/>
    </row>
    <row r="225" s="2" customFormat="1" ht="16.8" customHeight="1">
      <c r="A225" s="38"/>
      <c r="B225" s="39"/>
      <c r="C225" s="257" t="s">
        <v>1</v>
      </c>
      <c r="D225" s="257" t="s">
        <v>552</v>
      </c>
      <c r="E225" s="19" t="s">
        <v>1</v>
      </c>
      <c r="F225" s="258">
        <v>1</v>
      </c>
      <c r="G225" s="38"/>
      <c r="H225" s="39"/>
    </row>
    <row r="226" s="2" customFormat="1" ht="16.8" customHeight="1">
      <c r="A226" s="38"/>
      <c r="B226" s="39"/>
      <c r="C226" s="257" t="s">
        <v>1</v>
      </c>
      <c r="D226" s="257" t="s">
        <v>553</v>
      </c>
      <c r="E226" s="19" t="s">
        <v>1</v>
      </c>
      <c r="F226" s="258">
        <v>2.7000000000000002</v>
      </c>
      <c r="G226" s="38"/>
      <c r="H226" s="39"/>
    </row>
    <row r="227" s="2" customFormat="1" ht="16.8" customHeight="1">
      <c r="A227" s="38"/>
      <c r="B227" s="39"/>
      <c r="C227" s="257" t="s">
        <v>1</v>
      </c>
      <c r="D227" s="257" t="s">
        <v>554</v>
      </c>
      <c r="E227" s="19" t="s">
        <v>1</v>
      </c>
      <c r="F227" s="258">
        <v>0.90000000000000002</v>
      </c>
      <c r="G227" s="38"/>
      <c r="H227" s="39"/>
    </row>
    <row r="228" s="2" customFormat="1" ht="16.8" customHeight="1">
      <c r="A228" s="38"/>
      <c r="B228" s="39"/>
      <c r="C228" s="257" t="s">
        <v>1</v>
      </c>
      <c r="D228" s="257" t="s">
        <v>555</v>
      </c>
      <c r="E228" s="19" t="s">
        <v>1</v>
      </c>
      <c r="F228" s="258">
        <v>52.799999999999997</v>
      </c>
      <c r="G228" s="38"/>
      <c r="H228" s="39"/>
    </row>
    <row r="229" s="2" customFormat="1" ht="16.8" customHeight="1">
      <c r="A229" s="38"/>
      <c r="B229" s="39"/>
      <c r="C229" s="257" t="s">
        <v>1</v>
      </c>
      <c r="D229" s="257" t="s">
        <v>556</v>
      </c>
      <c r="E229" s="19" t="s">
        <v>1</v>
      </c>
      <c r="F229" s="258">
        <v>-14.824999999999999</v>
      </c>
      <c r="G229" s="38"/>
      <c r="H229" s="39"/>
    </row>
    <row r="230" s="2" customFormat="1" ht="16.8" customHeight="1">
      <c r="A230" s="38"/>
      <c r="B230" s="39"/>
      <c r="C230" s="257" t="s">
        <v>1</v>
      </c>
      <c r="D230" s="257" t="s">
        <v>557</v>
      </c>
      <c r="E230" s="19" t="s">
        <v>1</v>
      </c>
      <c r="F230" s="258">
        <v>1.26</v>
      </c>
      <c r="G230" s="38"/>
      <c r="H230" s="39"/>
    </row>
    <row r="231" s="2" customFormat="1" ht="16.8" customHeight="1">
      <c r="A231" s="38"/>
      <c r="B231" s="39"/>
      <c r="C231" s="257" t="s">
        <v>1</v>
      </c>
      <c r="D231" s="257" t="s">
        <v>558</v>
      </c>
      <c r="E231" s="19" t="s">
        <v>1</v>
      </c>
      <c r="F231" s="258">
        <v>1.3300000000000001</v>
      </c>
      <c r="G231" s="38"/>
      <c r="H231" s="39"/>
    </row>
    <row r="232" s="2" customFormat="1" ht="16.8" customHeight="1">
      <c r="A232" s="38"/>
      <c r="B232" s="39"/>
      <c r="C232" s="257" t="s">
        <v>1</v>
      </c>
      <c r="D232" s="257" t="s">
        <v>559</v>
      </c>
      <c r="E232" s="19" t="s">
        <v>1</v>
      </c>
      <c r="F232" s="258">
        <v>1.24</v>
      </c>
      <c r="G232" s="38"/>
      <c r="H232" s="39"/>
    </row>
    <row r="233" s="2" customFormat="1" ht="16.8" customHeight="1">
      <c r="A233" s="38"/>
      <c r="B233" s="39"/>
      <c r="C233" s="257" t="s">
        <v>1</v>
      </c>
      <c r="D233" s="257" t="s">
        <v>560</v>
      </c>
      <c r="E233" s="19" t="s">
        <v>1</v>
      </c>
      <c r="F233" s="258">
        <v>22.399999999999999</v>
      </c>
      <c r="G233" s="38"/>
      <c r="H233" s="39"/>
    </row>
    <row r="234" s="2" customFormat="1" ht="16.8" customHeight="1">
      <c r="A234" s="38"/>
      <c r="B234" s="39"/>
      <c r="C234" s="257" t="s">
        <v>1</v>
      </c>
      <c r="D234" s="257" t="s">
        <v>561</v>
      </c>
      <c r="E234" s="19" t="s">
        <v>1</v>
      </c>
      <c r="F234" s="258">
        <v>-4.2800000000000002</v>
      </c>
      <c r="G234" s="38"/>
      <c r="H234" s="39"/>
    </row>
    <row r="235" s="2" customFormat="1" ht="16.8" customHeight="1">
      <c r="A235" s="38"/>
      <c r="B235" s="39"/>
      <c r="C235" s="257" t="s">
        <v>1</v>
      </c>
      <c r="D235" s="257" t="s">
        <v>562</v>
      </c>
      <c r="E235" s="19" t="s">
        <v>1</v>
      </c>
      <c r="F235" s="258">
        <v>1.24</v>
      </c>
      <c r="G235" s="38"/>
      <c r="H235" s="39"/>
    </row>
    <row r="236" s="2" customFormat="1" ht="16.8" customHeight="1">
      <c r="A236" s="38"/>
      <c r="B236" s="39"/>
      <c r="C236" s="257" t="s">
        <v>1</v>
      </c>
      <c r="D236" s="257" t="s">
        <v>563</v>
      </c>
      <c r="E236" s="19" t="s">
        <v>1</v>
      </c>
      <c r="F236" s="258">
        <v>44.799999999999997</v>
      </c>
      <c r="G236" s="38"/>
      <c r="H236" s="39"/>
    </row>
    <row r="237" s="2" customFormat="1" ht="16.8" customHeight="1">
      <c r="A237" s="38"/>
      <c r="B237" s="39"/>
      <c r="C237" s="257" t="s">
        <v>1</v>
      </c>
      <c r="D237" s="257" t="s">
        <v>564</v>
      </c>
      <c r="E237" s="19" t="s">
        <v>1</v>
      </c>
      <c r="F237" s="258">
        <v>-2.6000000000000001</v>
      </c>
      <c r="G237" s="38"/>
      <c r="H237" s="39"/>
    </row>
    <row r="238" s="2" customFormat="1" ht="16.8" customHeight="1">
      <c r="A238" s="38"/>
      <c r="B238" s="39"/>
      <c r="C238" s="257" t="s">
        <v>1</v>
      </c>
      <c r="D238" s="257" t="s">
        <v>562</v>
      </c>
      <c r="E238" s="19" t="s">
        <v>1</v>
      </c>
      <c r="F238" s="258">
        <v>1.24</v>
      </c>
      <c r="G238" s="38"/>
      <c r="H238" s="39"/>
    </row>
    <row r="239" s="2" customFormat="1" ht="16.8" customHeight="1">
      <c r="A239" s="38"/>
      <c r="B239" s="39"/>
      <c r="C239" s="257" t="s">
        <v>1</v>
      </c>
      <c r="D239" s="257" t="s">
        <v>565</v>
      </c>
      <c r="E239" s="19" t="s">
        <v>1</v>
      </c>
      <c r="F239" s="258">
        <v>55.109999999999999</v>
      </c>
      <c r="G239" s="38"/>
      <c r="H239" s="39"/>
    </row>
    <row r="240" s="2" customFormat="1" ht="16.8" customHeight="1">
      <c r="A240" s="38"/>
      <c r="B240" s="39"/>
      <c r="C240" s="257" t="s">
        <v>1</v>
      </c>
      <c r="D240" s="257" t="s">
        <v>566</v>
      </c>
      <c r="E240" s="19" t="s">
        <v>1</v>
      </c>
      <c r="F240" s="258">
        <v>-4.5499999999999998</v>
      </c>
      <c r="G240" s="38"/>
      <c r="H240" s="39"/>
    </row>
    <row r="241" s="2" customFormat="1" ht="16.8" customHeight="1">
      <c r="A241" s="38"/>
      <c r="B241" s="39"/>
      <c r="C241" s="257" t="s">
        <v>1</v>
      </c>
      <c r="D241" s="257" t="s">
        <v>567</v>
      </c>
      <c r="E241" s="19" t="s">
        <v>1</v>
      </c>
      <c r="F241" s="258">
        <v>1.3899999999999999</v>
      </c>
      <c r="G241" s="38"/>
      <c r="H241" s="39"/>
    </row>
    <row r="242" s="2" customFormat="1" ht="16.8" customHeight="1">
      <c r="A242" s="38"/>
      <c r="B242" s="39"/>
      <c r="C242" s="257" t="s">
        <v>1</v>
      </c>
      <c r="D242" s="257" t="s">
        <v>568</v>
      </c>
      <c r="E242" s="19" t="s">
        <v>1</v>
      </c>
      <c r="F242" s="258">
        <v>16.449999999999999</v>
      </c>
      <c r="G242" s="38"/>
      <c r="H242" s="39"/>
    </row>
    <row r="243" s="2" customFormat="1" ht="16.8" customHeight="1">
      <c r="A243" s="38"/>
      <c r="B243" s="39"/>
      <c r="C243" s="257" t="s">
        <v>1</v>
      </c>
      <c r="D243" s="257" t="s">
        <v>569</v>
      </c>
      <c r="E243" s="19" t="s">
        <v>1</v>
      </c>
      <c r="F243" s="258">
        <v>-2.8599999999999999</v>
      </c>
      <c r="G243" s="38"/>
      <c r="H243" s="39"/>
    </row>
    <row r="244" s="2" customFormat="1" ht="16.8" customHeight="1">
      <c r="A244" s="38"/>
      <c r="B244" s="39"/>
      <c r="C244" s="257" t="s">
        <v>1</v>
      </c>
      <c r="D244" s="257" t="s">
        <v>557</v>
      </c>
      <c r="E244" s="19" t="s">
        <v>1</v>
      </c>
      <c r="F244" s="258">
        <v>1.26</v>
      </c>
      <c r="G244" s="38"/>
      <c r="H244" s="39"/>
    </row>
    <row r="245" s="2" customFormat="1" ht="16.8" customHeight="1">
      <c r="A245" s="38"/>
      <c r="B245" s="39"/>
      <c r="C245" s="257" t="s">
        <v>1</v>
      </c>
      <c r="D245" s="257" t="s">
        <v>366</v>
      </c>
      <c r="E245" s="19" t="s">
        <v>1</v>
      </c>
      <c r="F245" s="258">
        <v>19</v>
      </c>
      <c r="G245" s="38"/>
      <c r="H245" s="39"/>
    </row>
    <row r="246" s="2" customFormat="1" ht="16.8" customHeight="1">
      <c r="A246" s="38"/>
      <c r="B246" s="39"/>
      <c r="C246" s="257" t="s">
        <v>230</v>
      </c>
      <c r="D246" s="257" t="s">
        <v>276</v>
      </c>
      <c r="E246" s="19" t="s">
        <v>1</v>
      </c>
      <c r="F246" s="258">
        <v>209.505</v>
      </c>
      <c r="G246" s="38"/>
      <c r="H246" s="39"/>
    </row>
    <row r="247" s="2" customFormat="1" ht="16.8" customHeight="1">
      <c r="A247" s="38"/>
      <c r="B247" s="39"/>
      <c r="C247" s="259" t="s">
        <v>2668</v>
      </c>
      <c r="D247" s="38"/>
      <c r="E247" s="38"/>
      <c r="F247" s="38"/>
      <c r="G247" s="38"/>
      <c r="H247" s="39"/>
    </row>
    <row r="248" s="2" customFormat="1" ht="16.8" customHeight="1">
      <c r="A248" s="38"/>
      <c r="B248" s="39"/>
      <c r="C248" s="257" t="s">
        <v>543</v>
      </c>
      <c r="D248" s="257" t="s">
        <v>544</v>
      </c>
      <c r="E248" s="19" t="s">
        <v>220</v>
      </c>
      <c r="F248" s="258">
        <v>209.505</v>
      </c>
      <c r="G248" s="38"/>
      <c r="H248" s="39"/>
    </row>
    <row r="249" s="2" customFormat="1" ht="16.8" customHeight="1">
      <c r="A249" s="38"/>
      <c r="B249" s="39"/>
      <c r="C249" s="257" t="s">
        <v>521</v>
      </c>
      <c r="D249" s="257" t="s">
        <v>522</v>
      </c>
      <c r="E249" s="19" t="s">
        <v>220</v>
      </c>
      <c r="F249" s="258">
        <v>209.505</v>
      </c>
      <c r="G249" s="38"/>
      <c r="H249" s="39"/>
    </row>
    <row r="250" s="2" customFormat="1" ht="16.8" customHeight="1">
      <c r="A250" s="38"/>
      <c r="B250" s="39"/>
      <c r="C250" s="257" t="s">
        <v>525</v>
      </c>
      <c r="D250" s="257" t="s">
        <v>526</v>
      </c>
      <c r="E250" s="19" t="s">
        <v>220</v>
      </c>
      <c r="F250" s="258">
        <v>209.505</v>
      </c>
      <c r="G250" s="38"/>
      <c r="H250" s="39"/>
    </row>
    <row r="251" s="2" customFormat="1" ht="16.8" customHeight="1">
      <c r="A251" s="38"/>
      <c r="B251" s="39"/>
      <c r="C251" s="257" t="s">
        <v>1273</v>
      </c>
      <c r="D251" s="257" t="s">
        <v>1274</v>
      </c>
      <c r="E251" s="19" t="s">
        <v>220</v>
      </c>
      <c r="F251" s="258">
        <v>274.30500000000001</v>
      </c>
      <c r="G251" s="38"/>
      <c r="H251" s="39"/>
    </row>
    <row r="252" s="2" customFormat="1" ht="16.8" customHeight="1">
      <c r="A252" s="38"/>
      <c r="B252" s="39"/>
      <c r="C252" s="253" t="s">
        <v>232</v>
      </c>
      <c r="D252" s="254" t="s">
        <v>1</v>
      </c>
      <c r="E252" s="255" t="s">
        <v>1</v>
      </c>
      <c r="F252" s="256">
        <v>15.800000000000001</v>
      </c>
      <c r="G252" s="38"/>
      <c r="H252" s="39"/>
    </row>
    <row r="253" s="2" customFormat="1" ht="16.8" customHeight="1">
      <c r="A253" s="38"/>
      <c r="B253" s="39"/>
      <c r="C253" s="257" t="s">
        <v>1</v>
      </c>
      <c r="D253" s="257" t="s">
        <v>1263</v>
      </c>
      <c r="E253" s="19" t="s">
        <v>1</v>
      </c>
      <c r="F253" s="258">
        <v>0</v>
      </c>
      <c r="G253" s="38"/>
      <c r="H253" s="39"/>
    </row>
    <row r="254" s="2" customFormat="1" ht="16.8" customHeight="1">
      <c r="A254" s="38"/>
      <c r="B254" s="39"/>
      <c r="C254" s="257" t="s">
        <v>1</v>
      </c>
      <c r="D254" s="257" t="s">
        <v>1264</v>
      </c>
      <c r="E254" s="19" t="s">
        <v>1</v>
      </c>
      <c r="F254" s="258">
        <v>6</v>
      </c>
      <c r="G254" s="38"/>
      <c r="H254" s="39"/>
    </row>
    <row r="255" s="2" customFormat="1" ht="16.8" customHeight="1">
      <c r="A255" s="38"/>
      <c r="B255" s="39"/>
      <c r="C255" s="257" t="s">
        <v>1</v>
      </c>
      <c r="D255" s="257" t="s">
        <v>1265</v>
      </c>
      <c r="E255" s="19" t="s">
        <v>1</v>
      </c>
      <c r="F255" s="258">
        <v>9.8000000000000007</v>
      </c>
      <c r="G255" s="38"/>
      <c r="H255" s="39"/>
    </row>
    <row r="256" s="2" customFormat="1" ht="16.8" customHeight="1">
      <c r="A256" s="38"/>
      <c r="B256" s="39"/>
      <c r="C256" s="257" t="s">
        <v>232</v>
      </c>
      <c r="D256" s="257" t="s">
        <v>276</v>
      </c>
      <c r="E256" s="19" t="s">
        <v>1</v>
      </c>
      <c r="F256" s="258">
        <v>15.800000000000001</v>
      </c>
      <c r="G256" s="38"/>
      <c r="H256" s="39"/>
    </row>
    <row r="257" s="2" customFormat="1" ht="16.8" customHeight="1">
      <c r="A257" s="38"/>
      <c r="B257" s="39"/>
      <c r="C257" s="259" t="s">
        <v>2668</v>
      </c>
      <c r="D257" s="38"/>
      <c r="E257" s="38"/>
      <c r="F257" s="38"/>
      <c r="G257" s="38"/>
      <c r="H257" s="39"/>
    </row>
    <row r="258" s="2" customFormat="1" ht="16.8" customHeight="1">
      <c r="A258" s="38"/>
      <c r="B258" s="39"/>
      <c r="C258" s="257" t="s">
        <v>1260</v>
      </c>
      <c r="D258" s="257" t="s">
        <v>1261</v>
      </c>
      <c r="E258" s="19" t="s">
        <v>220</v>
      </c>
      <c r="F258" s="258">
        <v>15.800000000000001</v>
      </c>
      <c r="G258" s="38"/>
      <c r="H258" s="39"/>
    </row>
    <row r="259" s="2" customFormat="1" ht="16.8" customHeight="1">
      <c r="A259" s="38"/>
      <c r="B259" s="39"/>
      <c r="C259" s="257" t="s">
        <v>1256</v>
      </c>
      <c r="D259" s="257" t="s">
        <v>1257</v>
      </c>
      <c r="E259" s="19" t="s">
        <v>220</v>
      </c>
      <c r="F259" s="258">
        <v>15.800000000000001</v>
      </c>
      <c r="G259" s="38"/>
      <c r="H259" s="39"/>
    </row>
    <row r="260" s="2" customFormat="1" ht="16.8" customHeight="1">
      <c r="A260" s="38"/>
      <c r="B260" s="39"/>
      <c r="C260" s="253" t="s">
        <v>234</v>
      </c>
      <c r="D260" s="254" t="s">
        <v>1</v>
      </c>
      <c r="E260" s="255" t="s">
        <v>1</v>
      </c>
      <c r="F260" s="256">
        <v>8</v>
      </c>
      <c r="G260" s="38"/>
      <c r="H260" s="39"/>
    </row>
    <row r="261" s="2" customFormat="1" ht="16.8" customHeight="1">
      <c r="A261" s="38"/>
      <c r="B261" s="39"/>
      <c r="C261" s="257" t="s">
        <v>1</v>
      </c>
      <c r="D261" s="257" t="s">
        <v>314</v>
      </c>
      <c r="E261" s="19" t="s">
        <v>1</v>
      </c>
      <c r="F261" s="258">
        <v>0</v>
      </c>
      <c r="G261" s="38"/>
      <c r="H261" s="39"/>
    </row>
    <row r="262" s="2" customFormat="1" ht="16.8" customHeight="1">
      <c r="A262" s="38"/>
      <c r="B262" s="39"/>
      <c r="C262" s="257" t="s">
        <v>1</v>
      </c>
      <c r="D262" s="257" t="s">
        <v>315</v>
      </c>
      <c r="E262" s="19" t="s">
        <v>1</v>
      </c>
      <c r="F262" s="258">
        <v>4</v>
      </c>
      <c r="G262" s="38"/>
      <c r="H262" s="39"/>
    </row>
    <row r="263" s="2" customFormat="1" ht="16.8" customHeight="1">
      <c r="A263" s="38"/>
      <c r="B263" s="39"/>
      <c r="C263" s="257" t="s">
        <v>1</v>
      </c>
      <c r="D263" s="257" t="s">
        <v>316</v>
      </c>
      <c r="E263" s="19" t="s">
        <v>1</v>
      </c>
      <c r="F263" s="258">
        <v>4</v>
      </c>
      <c r="G263" s="38"/>
      <c r="H263" s="39"/>
    </row>
    <row r="264" s="2" customFormat="1" ht="16.8" customHeight="1">
      <c r="A264" s="38"/>
      <c r="B264" s="39"/>
      <c r="C264" s="257" t="s">
        <v>234</v>
      </c>
      <c r="D264" s="257" t="s">
        <v>276</v>
      </c>
      <c r="E264" s="19" t="s">
        <v>1</v>
      </c>
      <c r="F264" s="258">
        <v>8</v>
      </c>
      <c r="G264" s="38"/>
      <c r="H264" s="39"/>
    </row>
    <row r="265" s="2" customFormat="1" ht="16.8" customHeight="1">
      <c r="A265" s="38"/>
      <c r="B265" s="39"/>
      <c r="C265" s="259" t="s">
        <v>2668</v>
      </c>
      <c r="D265" s="38"/>
      <c r="E265" s="38"/>
      <c r="F265" s="38"/>
      <c r="G265" s="38"/>
      <c r="H265" s="39"/>
    </row>
    <row r="266" s="2" customFormat="1" ht="16.8" customHeight="1">
      <c r="A266" s="38"/>
      <c r="B266" s="39"/>
      <c r="C266" s="257" t="s">
        <v>311</v>
      </c>
      <c r="D266" s="257" t="s">
        <v>312</v>
      </c>
      <c r="E266" s="19" t="s">
        <v>220</v>
      </c>
      <c r="F266" s="258">
        <v>8</v>
      </c>
      <c r="G266" s="38"/>
      <c r="H266" s="39"/>
    </row>
    <row r="267" s="2" customFormat="1">
      <c r="A267" s="38"/>
      <c r="B267" s="39"/>
      <c r="C267" s="257" t="s">
        <v>308</v>
      </c>
      <c r="D267" s="257" t="s">
        <v>309</v>
      </c>
      <c r="E267" s="19" t="s">
        <v>220</v>
      </c>
      <c r="F267" s="258">
        <v>8</v>
      </c>
      <c r="G267" s="38"/>
      <c r="H267" s="39"/>
    </row>
    <row r="268" s="2" customFormat="1" ht="16.8" customHeight="1">
      <c r="A268" s="38"/>
      <c r="B268" s="39"/>
      <c r="C268" s="257" t="s">
        <v>344</v>
      </c>
      <c r="D268" s="257" t="s">
        <v>345</v>
      </c>
      <c r="E268" s="19" t="s">
        <v>220</v>
      </c>
      <c r="F268" s="258">
        <v>8</v>
      </c>
      <c r="G268" s="38"/>
      <c r="H268" s="39"/>
    </row>
    <row r="269" s="2" customFormat="1" ht="16.8" customHeight="1">
      <c r="A269" s="38"/>
      <c r="B269" s="39"/>
      <c r="C269" s="257" t="s">
        <v>347</v>
      </c>
      <c r="D269" s="257" t="s">
        <v>348</v>
      </c>
      <c r="E269" s="19" t="s">
        <v>220</v>
      </c>
      <c r="F269" s="258">
        <v>8</v>
      </c>
      <c r="G269" s="38"/>
      <c r="H269" s="39"/>
    </row>
    <row r="270" s="2" customFormat="1" ht="16.8" customHeight="1">
      <c r="A270" s="38"/>
      <c r="B270" s="39"/>
      <c r="C270" s="257" t="s">
        <v>351</v>
      </c>
      <c r="D270" s="257" t="s">
        <v>352</v>
      </c>
      <c r="E270" s="19" t="s">
        <v>267</v>
      </c>
      <c r="F270" s="258">
        <v>0.82399999999999995</v>
      </c>
      <c r="G270" s="38"/>
      <c r="H270" s="39"/>
    </row>
    <row r="271" s="2" customFormat="1" ht="16.8" customHeight="1">
      <c r="A271" s="38"/>
      <c r="B271" s="39"/>
      <c r="C271" s="253" t="s">
        <v>236</v>
      </c>
      <c r="D271" s="254" t="s">
        <v>1</v>
      </c>
      <c r="E271" s="255" t="s">
        <v>1</v>
      </c>
      <c r="F271" s="256">
        <v>92.5</v>
      </c>
      <c r="G271" s="38"/>
      <c r="H271" s="39"/>
    </row>
    <row r="272" s="2" customFormat="1" ht="16.8" customHeight="1">
      <c r="A272" s="38"/>
      <c r="B272" s="39"/>
      <c r="C272" s="257" t="s">
        <v>1</v>
      </c>
      <c r="D272" s="257" t="s">
        <v>513</v>
      </c>
      <c r="E272" s="19" t="s">
        <v>1</v>
      </c>
      <c r="F272" s="258">
        <v>0</v>
      </c>
      <c r="G272" s="38"/>
      <c r="H272" s="39"/>
    </row>
    <row r="273" s="2" customFormat="1" ht="16.8" customHeight="1">
      <c r="A273" s="38"/>
      <c r="B273" s="39"/>
      <c r="C273" s="257" t="s">
        <v>1</v>
      </c>
      <c r="D273" s="257" t="s">
        <v>237</v>
      </c>
      <c r="E273" s="19" t="s">
        <v>1</v>
      </c>
      <c r="F273" s="258">
        <v>92.5</v>
      </c>
      <c r="G273" s="38"/>
      <c r="H273" s="39"/>
    </row>
    <row r="274" s="2" customFormat="1" ht="16.8" customHeight="1">
      <c r="A274" s="38"/>
      <c r="B274" s="39"/>
      <c r="C274" s="257" t="s">
        <v>236</v>
      </c>
      <c r="D274" s="257" t="s">
        <v>276</v>
      </c>
      <c r="E274" s="19" t="s">
        <v>1</v>
      </c>
      <c r="F274" s="258">
        <v>92.5</v>
      </c>
      <c r="G274" s="38"/>
      <c r="H274" s="39"/>
    </row>
    <row r="275" s="2" customFormat="1" ht="16.8" customHeight="1">
      <c r="A275" s="38"/>
      <c r="B275" s="39"/>
      <c r="C275" s="259" t="s">
        <v>2668</v>
      </c>
      <c r="D275" s="38"/>
      <c r="E275" s="38"/>
      <c r="F275" s="38"/>
      <c r="G275" s="38"/>
      <c r="H275" s="39"/>
    </row>
    <row r="276" s="2" customFormat="1" ht="16.8" customHeight="1">
      <c r="A276" s="38"/>
      <c r="B276" s="39"/>
      <c r="C276" s="257" t="s">
        <v>510</v>
      </c>
      <c r="D276" s="257" t="s">
        <v>511</v>
      </c>
      <c r="E276" s="19" t="s">
        <v>220</v>
      </c>
      <c r="F276" s="258">
        <v>92.5</v>
      </c>
      <c r="G276" s="38"/>
      <c r="H276" s="39"/>
    </row>
    <row r="277" s="2" customFormat="1">
      <c r="A277" s="38"/>
      <c r="B277" s="39"/>
      <c r="C277" s="257" t="s">
        <v>265</v>
      </c>
      <c r="D277" s="257" t="s">
        <v>266</v>
      </c>
      <c r="E277" s="19" t="s">
        <v>267</v>
      </c>
      <c r="F277" s="258">
        <v>82.924999999999997</v>
      </c>
      <c r="G277" s="38"/>
      <c r="H277" s="39"/>
    </row>
    <row r="278" s="2" customFormat="1" ht="16.8" customHeight="1">
      <c r="A278" s="38"/>
      <c r="B278" s="39"/>
      <c r="C278" s="257" t="s">
        <v>318</v>
      </c>
      <c r="D278" s="257" t="s">
        <v>319</v>
      </c>
      <c r="E278" s="19" t="s">
        <v>220</v>
      </c>
      <c r="F278" s="258">
        <v>233.12000000000001</v>
      </c>
      <c r="G278" s="38"/>
      <c r="H278" s="39"/>
    </row>
    <row r="279" s="2" customFormat="1" ht="16.8" customHeight="1">
      <c r="A279" s="38"/>
      <c r="B279" s="39"/>
      <c r="C279" s="257" t="s">
        <v>492</v>
      </c>
      <c r="D279" s="257" t="s">
        <v>493</v>
      </c>
      <c r="E279" s="19" t="s">
        <v>220</v>
      </c>
      <c r="F279" s="258">
        <v>131.5</v>
      </c>
      <c r="G279" s="38"/>
      <c r="H279" s="39"/>
    </row>
    <row r="280" s="2" customFormat="1" ht="16.8" customHeight="1">
      <c r="A280" s="38"/>
      <c r="B280" s="39"/>
      <c r="C280" s="257" t="s">
        <v>496</v>
      </c>
      <c r="D280" s="257" t="s">
        <v>497</v>
      </c>
      <c r="E280" s="19" t="s">
        <v>220</v>
      </c>
      <c r="F280" s="258">
        <v>131.5</v>
      </c>
      <c r="G280" s="38"/>
      <c r="H280" s="39"/>
    </row>
    <row r="281" s="2" customFormat="1" ht="16.8" customHeight="1">
      <c r="A281" s="38"/>
      <c r="B281" s="39"/>
      <c r="C281" s="257" t="s">
        <v>515</v>
      </c>
      <c r="D281" s="257" t="s">
        <v>516</v>
      </c>
      <c r="E281" s="19" t="s">
        <v>220</v>
      </c>
      <c r="F281" s="258">
        <v>95.275000000000006</v>
      </c>
      <c r="G281" s="38"/>
      <c r="H281" s="39"/>
    </row>
    <row r="282" s="2" customFormat="1" ht="16.8" customHeight="1">
      <c r="A282" s="38"/>
      <c r="B282" s="39"/>
      <c r="C282" s="253" t="s">
        <v>238</v>
      </c>
      <c r="D282" s="254" t="s">
        <v>1</v>
      </c>
      <c r="E282" s="255" t="s">
        <v>1</v>
      </c>
      <c r="F282" s="256">
        <v>39</v>
      </c>
      <c r="G282" s="38"/>
      <c r="H282" s="39"/>
    </row>
    <row r="283" s="2" customFormat="1" ht="16.8" customHeight="1">
      <c r="A283" s="38"/>
      <c r="B283" s="39"/>
      <c r="C283" s="257" t="s">
        <v>1</v>
      </c>
      <c r="D283" s="257" t="s">
        <v>503</v>
      </c>
      <c r="E283" s="19" t="s">
        <v>1</v>
      </c>
      <c r="F283" s="258">
        <v>0</v>
      </c>
      <c r="G283" s="38"/>
      <c r="H283" s="39"/>
    </row>
    <row r="284" s="2" customFormat="1" ht="16.8" customHeight="1">
      <c r="A284" s="38"/>
      <c r="B284" s="39"/>
      <c r="C284" s="257" t="s">
        <v>1</v>
      </c>
      <c r="D284" s="257" t="s">
        <v>239</v>
      </c>
      <c r="E284" s="19" t="s">
        <v>1</v>
      </c>
      <c r="F284" s="258">
        <v>39</v>
      </c>
      <c r="G284" s="38"/>
      <c r="H284" s="39"/>
    </row>
    <row r="285" s="2" customFormat="1" ht="16.8" customHeight="1">
      <c r="A285" s="38"/>
      <c r="B285" s="39"/>
      <c r="C285" s="257" t="s">
        <v>238</v>
      </c>
      <c r="D285" s="257" t="s">
        <v>276</v>
      </c>
      <c r="E285" s="19" t="s">
        <v>1</v>
      </c>
      <c r="F285" s="258">
        <v>39</v>
      </c>
      <c r="G285" s="38"/>
      <c r="H285" s="39"/>
    </row>
    <row r="286" s="2" customFormat="1" ht="16.8" customHeight="1">
      <c r="A286" s="38"/>
      <c r="B286" s="39"/>
      <c r="C286" s="259" t="s">
        <v>2668</v>
      </c>
      <c r="D286" s="38"/>
      <c r="E286" s="38"/>
      <c r="F286" s="38"/>
      <c r="G286" s="38"/>
      <c r="H286" s="39"/>
    </row>
    <row r="287" s="2" customFormat="1" ht="16.8" customHeight="1">
      <c r="A287" s="38"/>
      <c r="B287" s="39"/>
      <c r="C287" s="257" t="s">
        <v>500</v>
      </c>
      <c r="D287" s="257" t="s">
        <v>501</v>
      </c>
      <c r="E287" s="19" t="s">
        <v>220</v>
      </c>
      <c r="F287" s="258">
        <v>39</v>
      </c>
      <c r="G287" s="38"/>
      <c r="H287" s="39"/>
    </row>
    <row r="288" s="2" customFormat="1">
      <c r="A288" s="38"/>
      <c r="B288" s="39"/>
      <c r="C288" s="257" t="s">
        <v>265</v>
      </c>
      <c r="D288" s="257" t="s">
        <v>266</v>
      </c>
      <c r="E288" s="19" t="s">
        <v>267</v>
      </c>
      <c r="F288" s="258">
        <v>82.924999999999997</v>
      </c>
      <c r="G288" s="38"/>
      <c r="H288" s="39"/>
    </row>
    <row r="289" s="2" customFormat="1" ht="16.8" customHeight="1">
      <c r="A289" s="38"/>
      <c r="B289" s="39"/>
      <c r="C289" s="257" t="s">
        <v>318</v>
      </c>
      <c r="D289" s="257" t="s">
        <v>319</v>
      </c>
      <c r="E289" s="19" t="s">
        <v>220</v>
      </c>
      <c r="F289" s="258">
        <v>233.12000000000001</v>
      </c>
      <c r="G289" s="38"/>
      <c r="H289" s="39"/>
    </row>
    <row r="290" s="2" customFormat="1" ht="16.8" customHeight="1">
      <c r="A290" s="38"/>
      <c r="B290" s="39"/>
      <c r="C290" s="257" t="s">
        <v>492</v>
      </c>
      <c r="D290" s="257" t="s">
        <v>493</v>
      </c>
      <c r="E290" s="19" t="s">
        <v>220</v>
      </c>
      <c r="F290" s="258">
        <v>131.5</v>
      </c>
      <c r="G290" s="38"/>
      <c r="H290" s="39"/>
    </row>
    <row r="291" s="2" customFormat="1" ht="16.8" customHeight="1">
      <c r="A291" s="38"/>
      <c r="B291" s="39"/>
      <c r="C291" s="257" t="s">
        <v>496</v>
      </c>
      <c r="D291" s="257" t="s">
        <v>497</v>
      </c>
      <c r="E291" s="19" t="s">
        <v>220</v>
      </c>
      <c r="F291" s="258">
        <v>131.5</v>
      </c>
      <c r="G291" s="38"/>
      <c r="H291" s="39"/>
    </row>
    <row r="292" s="2" customFormat="1" ht="16.8" customHeight="1">
      <c r="A292" s="38"/>
      <c r="B292" s="39"/>
      <c r="C292" s="257" t="s">
        <v>505</v>
      </c>
      <c r="D292" s="257" t="s">
        <v>506</v>
      </c>
      <c r="E292" s="19" t="s">
        <v>220</v>
      </c>
      <c r="F292" s="258">
        <v>40.170000000000002</v>
      </c>
      <c r="G292" s="38"/>
      <c r="H292" s="39"/>
    </row>
    <row r="293" s="2" customFormat="1" ht="26.4" customHeight="1">
      <c r="A293" s="38"/>
      <c r="B293" s="39"/>
      <c r="C293" s="252" t="s">
        <v>2672</v>
      </c>
      <c r="D293" s="252" t="s">
        <v>112</v>
      </c>
      <c r="E293" s="38"/>
      <c r="F293" s="38"/>
      <c r="G293" s="38"/>
      <c r="H293" s="39"/>
    </row>
    <row r="294" s="2" customFormat="1" ht="16.8" customHeight="1">
      <c r="A294" s="38"/>
      <c r="B294" s="39"/>
      <c r="C294" s="253" t="s">
        <v>208</v>
      </c>
      <c r="D294" s="254" t="s">
        <v>1</v>
      </c>
      <c r="E294" s="255" t="s">
        <v>1</v>
      </c>
      <c r="F294" s="256">
        <v>144.33000000000001</v>
      </c>
      <c r="G294" s="38"/>
      <c r="H294" s="39"/>
    </row>
    <row r="295" s="2" customFormat="1" ht="16.8" customHeight="1">
      <c r="A295" s="38"/>
      <c r="B295" s="39"/>
      <c r="C295" s="257" t="s">
        <v>1</v>
      </c>
      <c r="D295" s="257" t="s">
        <v>2143</v>
      </c>
      <c r="E295" s="19" t="s">
        <v>1</v>
      </c>
      <c r="F295" s="258">
        <v>144.33000000000001</v>
      </c>
      <c r="G295" s="38"/>
      <c r="H295" s="39"/>
    </row>
    <row r="296" s="2" customFormat="1" ht="16.8" customHeight="1">
      <c r="A296" s="38"/>
      <c r="B296" s="39"/>
      <c r="C296" s="257" t="s">
        <v>208</v>
      </c>
      <c r="D296" s="257" t="s">
        <v>276</v>
      </c>
      <c r="E296" s="19" t="s">
        <v>1</v>
      </c>
      <c r="F296" s="258">
        <v>144.33000000000001</v>
      </c>
      <c r="G296" s="38"/>
      <c r="H296" s="39"/>
    </row>
    <row r="297" s="2" customFormat="1" ht="16.8" customHeight="1">
      <c r="A297" s="38"/>
      <c r="B297" s="39"/>
      <c r="C297" s="259" t="s">
        <v>2668</v>
      </c>
      <c r="D297" s="38"/>
      <c r="E297" s="38"/>
      <c r="F297" s="38"/>
      <c r="G297" s="38"/>
      <c r="H297" s="39"/>
    </row>
    <row r="298" s="2" customFormat="1">
      <c r="A298" s="38"/>
      <c r="B298" s="39"/>
      <c r="C298" s="257" t="s">
        <v>2140</v>
      </c>
      <c r="D298" s="257" t="s">
        <v>2141</v>
      </c>
      <c r="E298" s="19" t="s">
        <v>267</v>
      </c>
      <c r="F298" s="258">
        <v>144.33000000000001</v>
      </c>
      <c r="G298" s="38"/>
      <c r="H298" s="39"/>
    </row>
    <row r="299" s="2" customFormat="1">
      <c r="A299" s="38"/>
      <c r="B299" s="39"/>
      <c r="C299" s="257" t="s">
        <v>289</v>
      </c>
      <c r="D299" s="257" t="s">
        <v>290</v>
      </c>
      <c r="E299" s="19" t="s">
        <v>267</v>
      </c>
      <c r="F299" s="258">
        <v>153.255</v>
      </c>
      <c r="G299" s="38"/>
      <c r="H299" s="39"/>
    </row>
    <row r="300" s="2" customFormat="1" ht="16.8" customHeight="1">
      <c r="A300" s="38"/>
      <c r="B300" s="39"/>
      <c r="C300" s="253" t="s">
        <v>210</v>
      </c>
      <c r="D300" s="254" t="s">
        <v>1</v>
      </c>
      <c r="E300" s="255" t="s">
        <v>1</v>
      </c>
      <c r="F300" s="256">
        <v>153.255</v>
      </c>
      <c r="G300" s="38"/>
      <c r="H300" s="39"/>
    </row>
    <row r="301" s="2" customFormat="1" ht="16.8" customHeight="1">
      <c r="A301" s="38"/>
      <c r="B301" s="39"/>
      <c r="C301" s="257" t="s">
        <v>1</v>
      </c>
      <c r="D301" s="257" t="s">
        <v>292</v>
      </c>
      <c r="E301" s="19" t="s">
        <v>1</v>
      </c>
      <c r="F301" s="258">
        <v>153.255</v>
      </c>
      <c r="G301" s="38"/>
      <c r="H301" s="39"/>
    </row>
    <row r="302" s="2" customFormat="1" ht="16.8" customHeight="1">
      <c r="A302" s="38"/>
      <c r="B302" s="39"/>
      <c r="C302" s="257" t="s">
        <v>210</v>
      </c>
      <c r="D302" s="257" t="s">
        <v>276</v>
      </c>
      <c r="E302" s="19" t="s">
        <v>1</v>
      </c>
      <c r="F302" s="258">
        <v>153.255</v>
      </c>
      <c r="G302" s="38"/>
      <c r="H302" s="39"/>
    </row>
    <row r="303" s="2" customFormat="1" ht="16.8" customHeight="1">
      <c r="A303" s="38"/>
      <c r="B303" s="39"/>
      <c r="C303" s="259" t="s">
        <v>2668</v>
      </c>
      <c r="D303" s="38"/>
      <c r="E303" s="38"/>
      <c r="F303" s="38"/>
      <c r="G303" s="38"/>
      <c r="H303" s="39"/>
    </row>
    <row r="304" s="2" customFormat="1">
      <c r="A304" s="38"/>
      <c r="B304" s="39"/>
      <c r="C304" s="257" t="s">
        <v>289</v>
      </c>
      <c r="D304" s="257" t="s">
        <v>290</v>
      </c>
      <c r="E304" s="19" t="s">
        <v>267</v>
      </c>
      <c r="F304" s="258">
        <v>153.255</v>
      </c>
      <c r="G304" s="38"/>
      <c r="H304" s="39"/>
    </row>
    <row r="305" s="2" customFormat="1">
      <c r="A305" s="38"/>
      <c r="B305" s="39"/>
      <c r="C305" s="257" t="s">
        <v>293</v>
      </c>
      <c r="D305" s="257" t="s">
        <v>294</v>
      </c>
      <c r="E305" s="19" t="s">
        <v>267</v>
      </c>
      <c r="F305" s="258">
        <v>1532.55</v>
      </c>
      <c r="G305" s="38"/>
      <c r="H305" s="39"/>
    </row>
    <row r="306" s="2" customFormat="1" ht="16.8" customHeight="1">
      <c r="A306" s="38"/>
      <c r="B306" s="39"/>
      <c r="C306" s="257" t="s">
        <v>298</v>
      </c>
      <c r="D306" s="257" t="s">
        <v>299</v>
      </c>
      <c r="E306" s="19" t="s">
        <v>300</v>
      </c>
      <c r="F306" s="258">
        <v>275.85899999999998</v>
      </c>
      <c r="G306" s="38"/>
      <c r="H306" s="39"/>
    </row>
    <row r="307" s="2" customFormat="1" ht="16.8" customHeight="1">
      <c r="A307" s="38"/>
      <c r="B307" s="39"/>
      <c r="C307" s="257" t="s">
        <v>304</v>
      </c>
      <c r="D307" s="257" t="s">
        <v>305</v>
      </c>
      <c r="E307" s="19" t="s">
        <v>267</v>
      </c>
      <c r="F307" s="258">
        <v>153.255</v>
      </c>
      <c r="G307" s="38"/>
      <c r="H307" s="39"/>
    </row>
    <row r="308" s="2" customFormat="1" ht="16.8" customHeight="1">
      <c r="A308" s="38"/>
      <c r="B308" s="39"/>
      <c r="C308" s="253" t="s">
        <v>2128</v>
      </c>
      <c r="D308" s="254" t="s">
        <v>1</v>
      </c>
      <c r="E308" s="255" t="s">
        <v>1</v>
      </c>
      <c r="F308" s="256">
        <v>849</v>
      </c>
      <c r="G308" s="38"/>
      <c r="H308" s="39"/>
    </row>
    <row r="309" s="2" customFormat="1" ht="16.8" customHeight="1">
      <c r="A309" s="38"/>
      <c r="B309" s="39"/>
      <c r="C309" s="257" t="s">
        <v>1</v>
      </c>
      <c r="D309" s="257" t="s">
        <v>2129</v>
      </c>
      <c r="E309" s="19" t="s">
        <v>1</v>
      </c>
      <c r="F309" s="258">
        <v>849</v>
      </c>
      <c r="G309" s="38"/>
      <c r="H309" s="39"/>
    </row>
    <row r="310" s="2" customFormat="1" ht="16.8" customHeight="1">
      <c r="A310" s="38"/>
      <c r="B310" s="39"/>
      <c r="C310" s="257" t="s">
        <v>2128</v>
      </c>
      <c r="D310" s="257" t="s">
        <v>276</v>
      </c>
      <c r="E310" s="19" t="s">
        <v>1</v>
      </c>
      <c r="F310" s="258">
        <v>849</v>
      </c>
      <c r="G310" s="38"/>
      <c r="H310" s="39"/>
    </row>
    <row r="311" s="2" customFormat="1" ht="16.8" customHeight="1">
      <c r="A311" s="38"/>
      <c r="B311" s="39"/>
      <c r="C311" s="259" t="s">
        <v>2668</v>
      </c>
      <c r="D311" s="38"/>
      <c r="E311" s="38"/>
      <c r="F311" s="38"/>
      <c r="G311" s="38"/>
      <c r="H311" s="39"/>
    </row>
    <row r="312" s="2" customFormat="1" ht="16.8" customHeight="1">
      <c r="A312" s="38"/>
      <c r="B312" s="39"/>
      <c r="C312" s="257" t="s">
        <v>2180</v>
      </c>
      <c r="D312" s="257" t="s">
        <v>2181</v>
      </c>
      <c r="E312" s="19" t="s">
        <v>220</v>
      </c>
      <c r="F312" s="258">
        <v>849</v>
      </c>
      <c r="G312" s="38"/>
      <c r="H312" s="39"/>
    </row>
    <row r="313" s="2" customFormat="1" ht="16.8" customHeight="1">
      <c r="A313" s="38"/>
      <c r="B313" s="39"/>
      <c r="C313" s="257" t="s">
        <v>2133</v>
      </c>
      <c r="D313" s="257" t="s">
        <v>2134</v>
      </c>
      <c r="E313" s="19" t="s">
        <v>220</v>
      </c>
      <c r="F313" s="258">
        <v>849</v>
      </c>
      <c r="G313" s="38"/>
      <c r="H313" s="39"/>
    </row>
    <row r="314" s="2" customFormat="1" ht="16.8" customHeight="1">
      <c r="A314" s="38"/>
      <c r="B314" s="39"/>
      <c r="C314" s="257" t="s">
        <v>2136</v>
      </c>
      <c r="D314" s="257" t="s">
        <v>2137</v>
      </c>
      <c r="E314" s="19" t="s">
        <v>220</v>
      </c>
      <c r="F314" s="258">
        <v>849</v>
      </c>
      <c r="G314" s="38"/>
      <c r="H314" s="39"/>
    </row>
    <row r="315" s="2" customFormat="1">
      <c r="A315" s="38"/>
      <c r="B315" s="39"/>
      <c r="C315" s="257" t="s">
        <v>2140</v>
      </c>
      <c r="D315" s="257" t="s">
        <v>2141</v>
      </c>
      <c r="E315" s="19" t="s">
        <v>267</v>
      </c>
      <c r="F315" s="258">
        <v>144.33000000000001</v>
      </c>
      <c r="G315" s="38"/>
      <c r="H315" s="39"/>
    </row>
    <row r="316" s="2" customFormat="1" ht="16.8" customHeight="1">
      <c r="A316" s="38"/>
      <c r="B316" s="39"/>
      <c r="C316" s="257" t="s">
        <v>318</v>
      </c>
      <c r="D316" s="257" t="s">
        <v>319</v>
      </c>
      <c r="E316" s="19" t="s">
        <v>220</v>
      </c>
      <c r="F316" s="258">
        <v>849</v>
      </c>
      <c r="G316" s="38"/>
      <c r="H316" s="39"/>
    </row>
    <row r="317" s="2" customFormat="1" ht="16.8" customHeight="1">
      <c r="A317" s="38"/>
      <c r="B317" s="39"/>
      <c r="C317" s="257" t="s">
        <v>2171</v>
      </c>
      <c r="D317" s="257" t="s">
        <v>2172</v>
      </c>
      <c r="E317" s="19" t="s">
        <v>220</v>
      </c>
      <c r="F317" s="258">
        <v>849</v>
      </c>
      <c r="G317" s="38"/>
      <c r="H317" s="39"/>
    </row>
    <row r="318" s="2" customFormat="1" ht="16.8" customHeight="1">
      <c r="A318" s="38"/>
      <c r="B318" s="39"/>
      <c r="C318" s="257" t="s">
        <v>2174</v>
      </c>
      <c r="D318" s="257" t="s">
        <v>2175</v>
      </c>
      <c r="E318" s="19" t="s">
        <v>220</v>
      </c>
      <c r="F318" s="258">
        <v>849</v>
      </c>
      <c r="G318" s="38"/>
      <c r="H318" s="39"/>
    </row>
    <row r="319" s="2" customFormat="1" ht="16.8" customHeight="1">
      <c r="A319" s="38"/>
      <c r="B319" s="39"/>
      <c r="C319" s="257" t="s">
        <v>2177</v>
      </c>
      <c r="D319" s="257" t="s">
        <v>2178</v>
      </c>
      <c r="E319" s="19" t="s">
        <v>220</v>
      </c>
      <c r="F319" s="258">
        <v>849</v>
      </c>
      <c r="G319" s="38"/>
      <c r="H319" s="39"/>
    </row>
    <row r="320" s="2" customFormat="1" ht="16.8" customHeight="1">
      <c r="A320" s="38"/>
      <c r="B320" s="39"/>
      <c r="C320" s="257" t="s">
        <v>2183</v>
      </c>
      <c r="D320" s="257" t="s">
        <v>2184</v>
      </c>
      <c r="E320" s="19" t="s">
        <v>220</v>
      </c>
      <c r="F320" s="258">
        <v>849</v>
      </c>
      <c r="G320" s="38"/>
      <c r="H320" s="39"/>
    </row>
    <row r="321" s="2" customFormat="1" ht="16.8" customHeight="1">
      <c r="A321" s="38"/>
      <c r="B321" s="39"/>
      <c r="C321" s="253" t="s">
        <v>228</v>
      </c>
      <c r="D321" s="254" t="s">
        <v>1</v>
      </c>
      <c r="E321" s="255" t="s">
        <v>1</v>
      </c>
      <c r="F321" s="256">
        <v>8.9250000000000007</v>
      </c>
      <c r="G321" s="38"/>
      <c r="H321" s="39"/>
    </row>
    <row r="322" s="2" customFormat="1" ht="16.8" customHeight="1">
      <c r="A322" s="38"/>
      <c r="B322" s="39"/>
      <c r="C322" s="257" t="s">
        <v>1</v>
      </c>
      <c r="D322" s="257" t="s">
        <v>2147</v>
      </c>
      <c r="E322" s="19" t="s">
        <v>1</v>
      </c>
      <c r="F322" s="258">
        <v>0</v>
      </c>
      <c r="G322" s="38"/>
      <c r="H322" s="39"/>
    </row>
    <row r="323" s="2" customFormat="1" ht="16.8" customHeight="1">
      <c r="A323" s="38"/>
      <c r="B323" s="39"/>
      <c r="C323" s="257" t="s">
        <v>1</v>
      </c>
      <c r="D323" s="257" t="s">
        <v>2148</v>
      </c>
      <c r="E323" s="19" t="s">
        <v>1</v>
      </c>
      <c r="F323" s="258">
        <v>8.9250000000000007</v>
      </c>
      <c r="G323" s="38"/>
      <c r="H323" s="39"/>
    </row>
    <row r="324" s="2" customFormat="1" ht="16.8" customHeight="1">
      <c r="A324" s="38"/>
      <c r="B324" s="39"/>
      <c r="C324" s="257" t="s">
        <v>228</v>
      </c>
      <c r="D324" s="257" t="s">
        <v>276</v>
      </c>
      <c r="E324" s="19" t="s">
        <v>1</v>
      </c>
      <c r="F324" s="258">
        <v>8.9250000000000007</v>
      </c>
      <c r="G324" s="38"/>
      <c r="H324" s="39"/>
    </row>
    <row r="325" s="2" customFormat="1" ht="16.8" customHeight="1">
      <c r="A325" s="38"/>
      <c r="B325" s="39"/>
      <c r="C325" s="259" t="s">
        <v>2668</v>
      </c>
      <c r="D325" s="38"/>
      <c r="E325" s="38"/>
      <c r="F325" s="38"/>
      <c r="G325" s="38"/>
      <c r="H325" s="39"/>
    </row>
    <row r="326" s="2" customFormat="1">
      <c r="A326" s="38"/>
      <c r="B326" s="39"/>
      <c r="C326" s="257" t="s">
        <v>2144</v>
      </c>
      <c r="D326" s="257" t="s">
        <v>2145</v>
      </c>
      <c r="E326" s="19" t="s">
        <v>267</v>
      </c>
      <c r="F326" s="258">
        <v>8.9250000000000007</v>
      </c>
      <c r="G326" s="38"/>
      <c r="H326" s="39"/>
    </row>
    <row r="327" s="2" customFormat="1">
      <c r="A327" s="38"/>
      <c r="B327" s="39"/>
      <c r="C327" s="257" t="s">
        <v>289</v>
      </c>
      <c r="D327" s="257" t="s">
        <v>290</v>
      </c>
      <c r="E327" s="19" t="s">
        <v>267</v>
      </c>
      <c r="F327" s="258">
        <v>153.255</v>
      </c>
      <c r="G327" s="38"/>
      <c r="H327" s="39"/>
    </row>
    <row r="328" s="2" customFormat="1" ht="26.4" customHeight="1">
      <c r="A328" s="38"/>
      <c r="B328" s="39"/>
      <c r="C328" s="252" t="s">
        <v>2673</v>
      </c>
      <c r="D328" s="252" t="s">
        <v>115</v>
      </c>
      <c r="E328" s="38"/>
      <c r="F328" s="38"/>
      <c r="G328" s="38"/>
      <c r="H328" s="39"/>
    </row>
    <row r="329" s="2" customFormat="1" ht="16.8" customHeight="1">
      <c r="A329" s="38"/>
      <c r="B329" s="39"/>
      <c r="C329" s="253" t="s">
        <v>2206</v>
      </c>
      <c r="D329" s="254" t="s">
        <v>1</v>
      </c>
      <c r="E329" s="255" t="s">
        <v>1</v>
      </c>
      <c r="F329" s="256">
        <v>1.9199999999999999</v>
      </c>
      <c r="G329" s="38"/>
      <c r="H329" s="39"/>
    </row>
    <row r="330" s="2" customFormat="1" ht="16.8" customHeight="1">
      <c r="A330" s="38"/>
      <c r="B330" s="39"/>
      <c r="C330" s="257" t="s">
        <v>1</v>
      </c>
      <c r="D330" s="257" t="s">
        <v>2219</v>
      </c>
      <c r="E330" s="19" t="s">
        <v>1</v>
      </c>
      <c r="F330" s="258">
        <v>0</v>
      </c>
      <c r="G330" s="38"/>
      <c r="H330" s="39"/>
    </row>
    <row r="331" s="2" customFormat="1" ht="16.8" customHeight="1">
      <c r="A331" s="38"/>
      <c r="B331" s="39"/>
      <c r="C331" s="257" t="s">
        <v>1</v>
      </c>
      <c r="D331" s="257" t="s">
        <v>2220</v>
      </c>
      <c r="E331" s="19" t="s">
        <v>1</v>
      </c>
      <c r="F331" s="258">
        <v>1.9199999999999999</v>
      </c>
      <c r="G331" s="38"/>
      <c r="H331" s="39"/>
    </row>
    <row r="332" s="2" customFormat="1" ht="16.8" customHeight="1">
      <c r="A332" s="38"/>
      <c r="B332" s="39"/>
      <c r="C332" s="257" t="s">
        <v>2206</v>
      </c>
      <c r="D332" s="257" t="s">
        <v>276</v>
      </c>
      <c r="E332" s="19" t="s">
        <v>1</v>
      </c>
      <c r="F332" s="258">
        <v>1.9199999999999999</v>
      </c>
      <c r="G332" s="38"/>
      <c r="H332" s="39"/>
    </row>
    <row r="333" s="2" customFormat="1" ht="16.8" customHeight="1">
      <c r="A333" s="38"/>
      <c r="B333" s="39"/>
      <c r="C333" s="259" t="s">
        <v>2668</v>
      </c>
      <c r="D333" s="38"/>
      <c r="E333" s="38"/>
      <c r="F333" s="38"/>
      <c r="G333" s="38"/>
      <c r="H333" s="39"/>
    </row>
    <row r="334" s="2" customFormat="1" ht="16.8" customHeight="1">
      <c r="A334" s="38"/>
      <c r="B334" s="39"/>
      <c r="C334" s="257" t="s">
        <v>2216</v>
      </c>
      <c r="D334" s="257" t="s">
        <v>2217</v>
      </c>
      <c r="E334" s="19" t="s">
        <v>220</v>
      </c>
      <c r="F334" s="258">
        <v>1.9199999999999999</v>
      </c>
      <c r="G334" s="38"/>
      <c r="H334" s="39"/>
    </row>
    <row r="335" s="2" customFormat="1" ht="16.8" customHeight="1">
      <c r="A335" s="38"/>
      <c r="B335" s="39"/>
      <c r="C335" s="257" t="s">
        <v>500</v>
      </c>
      <c r="D335" s="257" t="s">
        <v>501</v>
      </c>
      <c r="E335" s="19" t="s">
        <v>220</v>
      </c>
      <c r="F335" s="258">
        <v>1.9199999999999999</v>
      </c>
      <c r="G335" s="38"/>
      <c r="H335" s="39"/>
    </row>
    <row r="336" s="2" customFormat="1">
      <c r="A336" s="38"/>
      <c r="B336" s="39"/>
      <c r="C336" s="257" t="s">
        <v>2237</v>
      </c>
      <c r="D336" s="257" t="s">
        <v>2238</v>
      </c>
      <c r="E336" s="19" t="s">
        <v>220</v>
      </c>
      <c r="F336" s="258">
        <v>1.9199999999999999</v>
      </c>
      <c r="G336" s="38"/>
      <c r="H336" s="39"/>
    </row>
    <row r="337" s="2" customFormat="1" ht="16.8" customHeight="1">
      <c r="A337" s="38"/>
      <c r="B337" s="39"/>
      <c r="C337" s="253" t="s">
        <v>210</v>
      </c>
      <c r="D337" s="254" t="s">
        <v>1</v>
      </c>
      <c r="E337" s="255" t="s">
        <v>1</v>
      </c>
      <c r="F337" s="256">
        <v>0.216</v>
      </c>
      <c r="G337" s="38"/>
      <c r="H337" s="39"/>
    </row>
    <row r="338" s="2" customFormat="1" ht="16.8" customHeight="1">
      <c r="A338" s="38"/>
      <c r="B338" s="39"/>
      <c r="C338" s="257" t="s">
        <v>1</v>
      </c>
      <c r="D338" s="257" t="s">
        <v>2213</v>
      </c>
      <c r="E338" s="19" t="s">
        <v>1</v>
      </c>
      <c r="F338" s="258">
        <v>0.216</v>
      </c>
      <c r="G338" s="38"/>
      <c r="H338" s="39"/>
    </row>
    <row r="339" s="2" customFormat="1" ht="16.8" customHeight="1">
      <c r="A339" s="38"/>
      <c r="B339" s="39"/>
      <c r="C339" s="257" t="s">
        <v>210</v>
      </c>
      <c r="D339" s="257" t="s">
        <v>276</v>
      </c>
      <c r="E339" s="19" t="s">
        <v>1</v>
      </c>
      <c r="F339" s="258">
        <v>0.216</v>
      </c>
      <c r="G339" s="38"/>
      <c r="H339" s="39"/>
    </row>
    <row r="340" s="2" customFormat="1" ht="16.8" customHeight="1">
      <c r="A340" s="38"/>
      <c r="B340" s="39"/>
      <c r="C340" s="259" t="s">
        <v>2668</v>
      </c>
      <c r="D340" s="38"/>
      <c r="E340" s="38"/>
      <c r="F340" s="38"/>
      <c r="G340" s="38"/>
      <c r="H340" s="39"/>
    </row>
    <row r="341" s="2" customFormat="1">
      <c r="A341" s="38"/>
      <c r="B341" s="39"/>
      <c r="C341" s="257" t="s">
        <v>289</v>
      </c>
      <c r="D341" s="257" t="s">
        <v>290</v>
      </c>
      <c r="E341" s="19" t="s">
        <v>267</v>
      </c>
      <c r="F341" s="258">
        <v>0.216</v>
      </c>
      <c r="G341" s="38"/>
      <c r="H341" s="39"/>
    </row>
    <row r="342" s="2" customFormat="1">
      <c r="A342" s="38"/>
      <c r="B342" s="39"/>
      <c r="C342" s="257" t="s">
        <v>293</v>
      </c>
      <c r="D342" s="257" t="s">
        <v>294</v>
      </c>
      <c r="E342" s="19" t="s">
        <v>267</v>
      </c>
      <c r="F342" s="258">
        <v>2.1600000000000001</v>
      </c>
      <c r="G342" s="38"/>
      <c r="H342" s="39"/>
    </row>
    <row r="343" s="2" customFormat="1" ht="16.8" customHeight="1">
      <c r="A343" s="38"/>
      <c r="B343" s="39"/>
      <c r="C343" s="257" t="s">
        <v>298</v>
      </c>
      <c r="D343" s="257" t="s">
        <v>299</v>
      </c>
      <c r="E343" s="19" t="s">
        <v>300</v>
      </c>
      <c r="F343" s="258">
        <v>0.38900000000000001</v>
      </c>
      <c r="G343" s="38"/>
      <c r="H343" s="39"/>
    </row>
    <row r="344" s="2" customFormat="1" ht="16.8" customHeight="1">
      <c r="A344" s="38"/>
      <c r="B344" s="39"/>
      <c r="C344" s="257" t="s">
        <v>304</v>
      </c>
      <c r="D344" s="257" t="s">
        <v>305</v>
      </c>
      <c r="E344" s="19" t="s">
        <v>267</v>
      </c>
      <c r="F344" s="258">
        <v>0.216</v>
      </c>
      <c r="G344" s="38"/>
      <c r="H344" s="39"/>
    </row>
    <row r="345" s="2" customFormat="1" ht="16.8" customHeight="1">
      <c r="A345" s="38"/>
      <c r="B345" s="39"/>
      <c r="C345" s="253" t="s">
        <v>222</v>
      </c>
      <c r="D345" s="254" t="s">
        <v>1</v>
      </c>
      <c r="E345" s="255" t="s">
        <v>1</v>
      </c>
      <c r="F345" s="256">
        <v>18.379999999999999</v>
      </c>
      <c r="G345" s="38"/>
      <c r="H345" s="39"/>
    </row>
    <row r="346" s="2" customFormat="1" ht="16.8" customHeight="1">
      <c r="A346" s="38"/>
      <c r="B346" s="39"/>
      <c r="C346" s="257" t="s">
        <v>1</v>
      </c>
      <c r="D346" s="257" t="s">
        <v>2273</v>
      </c>
      <c r="E346" s="19" t="s">
        <v>1</v>
      </c>
      <c r="F346" s="258">
        <v>18.379999999999999</v>
      </c>
      <c r="G346" s="38"/>
      <c r="H346" s="39"/>
    </row>
    <row r="347" s="2" customFormat="1" ht="16.8" customHeight="1">
      <c r="A347" s="38"/>
      <c r="B347" s="39"/>
      <c r="C347" s="257" t="s">
        <v>222</v>
      </c>
      <c r="D347" s="257" t="s">
        <v>276</v>
      </c>
      <c r="E347" s="19" t="s">
        <v>1</v>
      </c>
      <c r="F347" s="258">
        <v>18.379999999999999</v>
      </c>
      <c r="G347" s="38"/>
      <c r="H347" s="39"/>
    </row>
    <row r="348" s="2" customFormat="1" ht="16.8" customHeight="1">
      <c r="A348" s="38"/>
      <c r="B348" s="39"/>
      <c r="C348" s="259" t="s">
        <v>2668</v>
      </c>
      <c r="D348" s="38"/>
      <c r="E348" s="38"/>
      <c r="F348" s="38"/>
      <c r="G348" s="38"/>
      <c r="H348" s="39"/>
    </row>
    <row r="349" s="2" customFormat="1" ht="16.8" customHeight="1">
      <c r="A349" s="38"/>
      <c r="B349" s="39"/>
      <c r="C349" s="257" t="s">
        <v>977</v>
      </c>
      <c r="D349" s="257" t="s">
        <v>978</v>
      </c>
      <c r="E349" s="19" t="s">
        <v>220</v>
      </c>
      <c r="F349" s="258">
        <v>18.379999999999999</v>
      </c>
      <c r="G349" s="38"/>
      <c r="H349" s="39"/>
    </row>
    <row r="350" s="2" customFormat="1" ht="16.8" customHeight="1">
      <c r="A350" s="38"/>
      <c r="B350" s="39"/>
      <c r="C350" s="257" t="s">
        <v>1017</v>
      </c>
      <c r="D350" s="257" t="s">
        <v>1018</v>
      </c>
      <c r="E350" s="19" t="s">
        <v>220</v>
      </c>
      <c r="F350" s="258">
        <v>18.379999999999999</v>
      </c>
      <c r="G350" s="38"/>
      <c r="H350" s="39"/>
    </row>
    <row r="351" s="2" customFormat="1" ht="16.8" customHeight="1">
      <c r="A351" s="38"/>
      <c r="B351" s="39"/>
      <c r="C351" s="257" t="s">
        <v>990</v>
      </c>
      <c r="D351" s="257" t="s">
        <v>991</v>
      </c>
      <c r="E351" s="19" t="s">
        <v>220</v>
      </c>
      <c r="F351" s="258">
        <v>20.218</v>
      </c>
      <c r="G351" s="38"/>
      <c r="H351" s="39"/>
    </row>
    <row r="352" s="2" customFormat="1" ht="16.8" customHeight="1">
      <c r="A352" s="38"/>
      <c r="B352" s="39"/>
      <c r="C352" s="253" t="s">
        <v>2210</v>
      </c>
      <c r="D352" s="254" t="s">
        <v>1</v>
      </c>
      <c r="E352" s="255" t="s">
        <v>1</v>
      </c>
      <c r="F352" s="256">
        <v>18.379999999999999</v>
      </c>
      <c r="G352" s="38"/>
      <c r="H352" s="39"/>
    </row>
    <row r="353" s="2" customFormat="1" ht="16.8" customHeight="1">
      <c r="A353" s="38"/>
      <c r="B353" s="39"/>
      <c r="C353" s="257" t="s">
        <v>1</v>
      </c>
      <c r="D353" s="257" t="s">
        <v>2248</v>
      </c>
      <c r="E353" s="19" t="s">
        <v>1</v>
      </c>
      <c r="F353" s="258">
        <v>9.8000000000000007</v>
      </c>
      <c r="G353" s="38"/>
      <c r="H353" s="39"/>
    </row>
    <row r="354" s="2" customFormat="1" ht="16.8" customHeight="1">
      <c r="A354" s="38"/>
      <c r="B354" s="39"/>
      <c r="C354" s="257" t="s">
        <v>1</v>
      </c>
      <c r="D354" s="257" t="s">
        <v>2249</v>
      </c>
      <c r="E354" s="19" t="s">
        <v>1</v>
      </c>
      <c r="F354" s="258">
        <v>8.5800000000000001</v>
      </c>
      <c r="G354" s="38"/>
      <c r="H354" s="39"/>
    </row>
    <row r="355" s="2" customFormat="1" ht="16.8" customHeight="1">
      <c r="A355" s="38"/>
      <c r="B355" s="39"/>
      <c r="C355" s="257" t="s">
        <v>2210</v>
      </c>
      <c r="D355" s="257" t="s">
        <v>276</v>
      </c>
      <c r="E355" s="19" t="s">
        <v>1</v>
      </c>
      <c r="F355" s="258">
        <v>18.379999999999999</v>
      </c>
      <c r="G355" s="38"/>
      <c r="H355" s="39"/>
    </row>
    <row r="356" s="2" customFormat="1" ht="16.8" customHeight="1">
      <c r="A356" s="38"/>
      <c r="B356" s="39"/>
      <c r="C356" s="259" t="s">
        <v>2668</v>
      </c>
      <c r="D356" s="38"/>
      <c r="E356" s="38"/>
      <c r="F356" s="38"/>
      <c r="G356" s="38"/>
      <c r="H356" s="39"/>
    </row>
    <row r="357" s="2" customFormat="1" ht="16.8" customHeight="1">
      <c r="A357" s="38"/>
      <c r="B357" s="39"/>
      <c r="C357" s="257" t="s">
        <v>2245</v>
      </c>
      <c r="D357" s="257" t="s">
        <v>2246</v>
      </c>
      <c r="E357" s="19" t="s">
        <v>220</v>
      </c>
      <c r="F357" s="258">
        <v>18.379999999999999</v>
      </c>
      <c r="G357" s="38"/>
      <c r="H357" s="39"/>
    </row>
    <row r="358" s="2" customFormat="1" ht="16.8" customHeight="1">
      <c r="A358" s="38"/>
      <c r="B358" s="39"/>
      <c r="C358" s="257" t="s">
        <v>977</v>
      </c>
      <c r="D358" s="257" t="s">
        <v>978</v>
      </c>
      <c r="E358" s="19" t="s">
        <v>220</v>
      </c>
      <c r="F358" s="258">
        <v>18.379999999999999</v>
      </c>
      <c r="G358" s="38"/>
      <c r="H358" s="39"/>
    </row>
    <row r="359" s="2" customFormat="1" ht="16.8" customHeight="1">
      <c r="A359" s="38"/>
      <c r="B359" s="39"/>
      <c r="C359" s="253" t="s">
        <v>2211</v>
      </c>
      <c r="D359" s="254" t="s">
        <v>1</v>
      </c>
      <c r="E359" s="255" t="s">
        <v>1</v>
      </c>
      <c r="F359" s="256">
        <v>17.600000000000001</v>
      </c>
      <c r="G359" s="38"/>
      <c r="H359" s="39"/>
    </row>
    <row r="360" s="2" customFormat="1" ht="16.8" customHeight="1">
      <c r="A360" s="38"/>
      <c r="B360" s="39"/>
      <c r="C360" s="257" t="s">
        <v>1</v>
      </c>
      <c r="D360" s="257" t="s">
        <v>2284</v>
      </c>
      <c r="E360" s="19" t="s">
        <v>1</v>
      </c>
      <c r="F360" s="258">
        <v>17.600000000000001</v>
      </c>
      <c r="G360" s="38"/>
      <c r="H360" s="39"/>
    </row>
    <row r="361" s="2" customFormat="1" ht="16.8" customHeight="1">
      <c r="A361" s="38"/>
      <c r="B361" s="39"/>
      <c r="C361" s="257" t="s">
        <v>2211</v>
      </c>
      <c r="D361" s="257" t="s">
        <v>276</v>
      </c>
      <c r="E361" s="19" t="s">
        <v>1</v>
      </c>
      <c r="F361" s="258">
        <v>17.600000000000001</v>
      </c>
      <c r="G361" s="38"/>
      <c r="H361" s="39"/>
    </row>
    <row r="362" s="2" customFormat="1" ht="16.8" customHeight="1">
      <c r="A362" s="38"/>
      <c r="B362" s="39"/>
      <c r="C362" s="259" t="s">
        <v>2668</v>
      </c>
      <c r="D362" s="38"/>
      <c r="E362" s="38"/>
      <c r="F362" s="38"/>
      <c r="G362" s="38"/>
      <c r="H362" s="39"/>
    </row>
    <row r="363" s="2" customFormat="1" ht="16.8" customHeight="1">
      <c r="A363" s="38"/>
      <c r="B363" s="39"/>
      <c r="C363" s="257" t="s">
        <v>2281</v>
      </c>
      <c r="D363" s="257" t="s">
        <v>2282</v>
      </c>
      <c r="E363" s="19" t="s">
        <v>220</v>
      </c>
      <c r="F363" s="258">
        <v>17.600000000000001</v>
      </c>
      <c r="G363" s="38"/>
      <c r="H363" s="39"/>
    </row>
    <row r="364" s="2" customFormat="1" ht="16.8" customHeight="1">
      <c r="A364" s="38"/>
      <c r="B364" s="39"/>
      <c r="C364" s="257" t="s">
        <v>2285</v>
      </c>
      <c r="D364" s="257" t="s">
        <v>2286</v>
      </c>
      <c r="E364" s="19" t="s">
        <v>220</v>
      </c>
      <c r="F364" s="258">
        <v>19.359999999999999</v>
      </c>
      <c r="G364" s="38"/>
      <c r="H364" s="39"/>
    </row>
    <row r="365" s="2" customFormat="1" ht="16.8" customHeight="1">
      <c r="A365" s="38"/>
      <c r="B365" s="39"/>
      <c r="C365" s="253" t="s">
        <v>2213</v>
      </c>
      <c r="D365" s="254" t="s">
        <v>1</v>
      </c>
      <c r="E365" s="255" t="s">
        <v>1</v>
      </c>
      <c r="F365" s="256">
        <v>0.216</v>
      </c>
      <c r="G365" s="38"/>
      <c r="H365" s="39"/>
    </row>
    <row r="366" s="2" customFormat="1" ht="16.8" customHeight="1">
      <c r="A366" s="38"/>
      <c r="B366" s="39"/>
      <c r="C366" s="257" t="s">
        <v>1</v>
      </c>
      <c r="D366" s="257" t="s">
        <v>2224</v>
      </c>
      <c r="E366" s="19" t="s">
        <v>1</v>
      </c>
      <c r="F366" s="258">
        <v>0</v>
      </c>
      <c r="G366" s="38"/>
      <c r="H366" s="39"/>
    </row>
    <row r="367" s="2" customFormat="1" ht="16.8" customHeight="1">
      <c r="A367" s="38"/>
      <c r="B367" s="39"/>
      <c r="C367" s="257" t="s">
        <v>1</v>
      </c>
      <c r="D367" s="257" t="s">
        <v>2225</v>
      </c>
      <c r="E367" s="19" t="s">
        <v>1</v>
      </c>
      <c r="F367" s="258">
        <v>0.216</v>
      </c>
      <c r="G367" s="38"/>
      <c r="H367" s="39"/>
    </row>
    <row r="368" s="2" customFormat="1" ht="16.8" customHeight="1">
      <c r="A368" s="38"/>
      <c r="B368" s="39"/>
      <c r="C368" s="257" t="s">
        <v>2213</v>
      </c>
      <c r="D368" s="257" t="s">
        <v>276</v>
      </c>
      <c r="E368" s="19" t="s">
        <v>1</v>
      </c>
      <c r="F368" s="258">
        <v>0.216</v>
      </c>
      <c r="G368" s="38"/>
      <c r="H368" s="39"/>
    </row>
    <row r="369" s="2" customFormat="1" ht="16.8" customHeight="1">
      <c r="A369" s="38"/>
      <c r="B369" s="39"/>
      <c r="C369" s="259" t="s">
        <v>2668</v>
      </c>
      <c r="D369" s="38"/>
      <c r="E369" s="38"/>
      <c r="F369" s="38"/>
      <c r="G369" s="38"/>
      <c r="H369" s="39"/>
    </row>
    <row r="370" s="2" customFormat="1">
      <c r="A370" s="38"/>
      <c r="B370" s="39"/>
      <c r="C370" s="257" t="s">
        <v>2221</v>
      </c>
      <c r="D370" s="257" t="s">
        <v>2222</v>
      </c>
      <c r="E370" s="19" t="s">
        <v>267</v>
      </c>
      <c r="F370" s="258">
        <v>0.216</v>
      </c>
      <c r="G370" s="38"/>
      <c r="H370" s="39"/>
    </row>
    <row r="371" s="2" customFormat="1">
      <c r="A371" s="38"/>
      <c r="B371" s="39"/>
      <c r="C371" s="257" t="s">
        <v>289</v>
      </c>
      <c r="D371" s="257" t="s">
        <v>290</v>
      </c>
      <c r="E371" s="19" t="s">
        <v>267</v>
      </c>
      <c r="F371" s="258">
        <v>0.216</v>
      </c>
      <c r="G371" s="38"/>
      <c r="H371" s="39"/>
    </row>
    <row r="372" s="2" customFormat="1" ht="26.4" customHeight="1">
      <c r="A372" s="38"/>
      <c r="B372" s="39"/>
      <c r="C372" s="252" t="s">
        <v>2674</v>
      </c>
      <c r="D372" s="252" t="s">
        <v>118</v>
      </c>
      <c r="E372" s="38"/>
      <c r="F372" s="38"/>
      <c r="G372" s="38"/>
      <c r="H372" s="39"/>
    </row>
    <row r="373" s="2" customFormat="1" ht="16.8" customHeight="1">
      <c r="A373" s="38"/>
      <c r="B373" s="39"/>
      <c r="C373" s="253" t="s">
        <v>2206</v>
      </c>
      <c r="D373" s="254" t="s">
        <v>1</v>
      </c>
      <c r="E373" s="255" t="s">
        <v>1</v>
      </c>
      <c r="F373" s="256">
        <v>21.600000000000001</v>
      </c>
      <c r="G373" s="38"/>
      <c r="H373" s="39"/>
    </row>
    <row r="374" s="2" customFormat="1" ht="16.8" customHeight="1">
      <c r="A374" s="38"/>
      <c r="B374" s="39"/>
      <c r="C374" s="257" t="s">
        <v>1</v>
      </c>
      <c r="D374" s="257" t="s">
        <v>2295</v>
      </c>
      <c r="E374" s="19" t="s">
        <v>1</v>
      </c>
      <c r="F374" s="258">
        <v>0</v>
      </c>
      <c r="G374" s="38"/>
      <c r="H374" s="39"/>
    </row>
    <row r="375" s="2" customFormat="1" ht="16.8" customHeight="1">
      <c r="A375" s="38"/>
      <c r="B375" s="39"/>
      <c r="C375" s="257" t="s">
        <v>1</v>
      </c>
      <c r="D375" s="257" t="s">
        <v>2296</v>
      </c>
      <c r="E375" s="19" t="s">
        <v>1</v>
      </c>
      <c r="F375" s="258">
        <v>21.600000000000001</v>
      </c>
      <c r="G375" s="38"/>
      <c r="H375" s="39"/>
    </row>
    <row r="376" s="2" customFormat="1" ht="16.8" customHeight="1">
      <c r="A376" s="38"/>
      <c r="B376" s="39"/>
      <c r="C376" s="257" t="s">
        <v>2206</v>
      </c>
      <c r="D376" s="257" t="s">
        <v>276</v>
      </c>
      <c r="E376" s="19" t="s">
        <v>1</v>
      </c>
      <c r="F376" s="258">
        <v>21.600000000000001</v>
      </c>
      <c r="G376" s="38"/>
      <c r="H376" s="39"/>
    </row>
    <row r="377" s="2" customFormat="1" ht="16.8" customHeight="1">
      <c r="A377" s="38"/>
      <c r="B377" s="39"/>
      <c r="C377" s="259" t="s">
        <v>2668</v>
      </c>
      <c r="D377" s="38"/>
      <c r="E377" s="38"/>
      <c r="F377" s="38"/>
      <c r="G377" s="38"/>
      <c r="H377" s="39"/>
    </row>
    <row r="378" s="2" customFormat="1" ht="16.8" customHeight="1">
      <c r="A378" s="38"/>
      <c r="B378" s="39"/>
      <c r="C378" s="257" t="s">
        <v>2216</v>
      </c>
      <c r="D378" s="257" t="s">
        <v>2217</v>
      </c>
      <c r="E378" s="19" t="s">
        <v>220</v>
      </c>
      <c r="F378" s="258">
        <v>21.600000000000001</v>
      </c>
      <c r="G378" s="38"/>
      <c r="H378" s="39"/>
    </row>
    <row r="379" s="2" customFormat="1" ht="16.8" customHeight="1">
      <c r="A379" s="38"/>
      <c r="B379" s="39"/>
      <c r="C379" s="257" t="s">
        <v>2317</v>
      </c>
      <c r="D379" s="257" t="s">
        <v>2318</v>
      </c>
      <c r="E379" s="19" t="s">
        <v>220</v>
      </c>
      <c r="F379" s="258">
        <v>21.600000000000001</v>
      </c>
      <c r="G379" s="38"/>
      <c r="H379" s="39"/>
    </row>
    <row r="380" s="2" customFormat="1" ht="16.8" customHeight="1">
      <c r="A380" s="38"/>
      <c r="B380" s="39"/>
      <c r="C380" s="257" t="s">
        <v>500</v>
      </c>
      <c r="D380" s="257" t="s">
        <v>501</v>
      </c>
      <c r="E380" s="19" t="s">
        <v>220</v>
      </c>
      <c r="F380" s="258">
        <v>21.600000000000001</v>
      </c>
      <c r="G380" s="38"/>
      <c r="H380" s="39"/>
    </row>
    <row r="381" s="2" customFormat="1" ht="16.8" customHeight="1">
      <c r="A381" s="38"/>
      <c r="B381" s="39"/>
      <c r="C381" s="257" t="s">
        <v>2322</v>
      </c>
      <c r="D381" s="257" t="s">
        <v>2323</v>
      </c>
      <c r="E381" s="19" t="s">
        <v>220</v>
      </c>
      <c r="F381" s="258">
        <v>21.600000000000001</v>
      </c>
      <c r="G381" s="38"/>
      <c r="H381" s="39"/>
    </row>
    <row r="382" s="2" customFormat="1" ht="16.8" customHeight="1">
      <c r="A382" s="38"/>
      <c r="B382" s="39"/>
      <c r="C382" s="253" t="s">
        <v>210</v>
      </c>
      <c r="D382" s="254" t="s">
        <v>1</v>
      </c>
      <c r="E382" s="255" t="s">
        <v>1</v>
      </c>
      <c r="F382" s="256">
        <v>7.6340000000000003</v>
      </c>
      <c r="G382" s="38"/>
      <c r="H382" s="39"/>
    </row>
    <row r="383" s="2" customFormat="1" ht="16.8" customHeight="1">
      <c r="A383" s="38"/>
      <c r="B383" s="39"/>
      <c r="C383" s="257" t="s">
        <v>1</v>
      </c>
      <c r="D383" s="257" t="s">
        <v>2302</v>
      </c>
      <c r="E383" s="19" t="s">
        <v>1</v>
      </c>
      <c r="F383" s="258">
        <v>7.6340000000000003</v>
      </c>
      <c r="G383" s="38"/>
      <c r="H383" s="39"/>
    </row>
    <row r="384" s="2" customFormat="1" ht="16.8" customHeight="1">
      <c r="A384" s="38"/>
      <c r="B384" s="39"/>
      <c r="C384" s="257" t="s">
        <v>210</v>
      </c>
      <c r="D384" s="257" t="s">
        <v>276</v>
      </c>
      <c r="E384" s="19" t="s">
        <v>1</v>
      </c>
      <c r="F384" s="258">
        <v>7.6340000000000003</v>
      </c>
      <c r="G384" s="38"/>
      <c r="H384" s="39"/>
    </row>
    <row r="385" s="2" customFormat="1" ht="16.8" customHeight="1">
      <c r="A385" s="38"/>
      <c r="B385" s="39"/>
      <c r="C385" s="259" t="s">
        <v>2668</v>
      </c>
      <c r="D385" s="38"/>
      <c r="E385" s="38"/>
      <c r="F385" s="38"/>
      <c r="G385" s="38"/>
      <c r="H385" s="39"/>
    </row>
    <row r="386" s="2" customFormat="1">
      <c r="A386" s="38"/>
      <c r="B386" s="39"/>
      <c r="C386" s="257" t="s">
        <v>289</v>
      </c>
      <c r="D386" s="257" t="s">
        <v>290</v>
      </c>
      <c r="E386" s="19" t="s">
        <v>267</v>
      </c>
      <c r="F386" s="258">
        <v>7.6340000000000003</v>
      </c>
      <c r="G386" s="38"/>
      <c r="H386" s="39"/>
    </row>
    <row r="387" s="2" customFormat="1">
      <c r="A387" s="38"/>
      <c r="B387" s="39"/>
      <c r="C387" s="257" t="s">
        <v>293</v>
      </c>
      <c r="D387" s="257" t="s">
        <v>294</v>
      </c>
      <c r="E387" s="19" t="s">
        <v>267</v>
      </c>
      <c r="F387" s="258">
        <v>76.340000000000003</v>
      </c>
      <c r="G387" s="38"/>
      <c r="H387" s="39"/>
    </row>
    <row r="388" s="2" customFormat="1" ht="16.8" customHeight="1">
      <c r="A388" s="38"/>
      <c r="B388" s="39"/>
      <c r="C388" s="257" t="s">
        <v>298</v>
      </c>
      <c r="D388" s="257" t="s">
        <v>299</v>
      </c>
      <c r="E388" s="19" t="s">
        <v>300</v>
      </c>
      <c r="F388" s="258">
        <v>13.741</v>
      </c>
      <c r="G388" s="38"/>
      <c r="H388" s="39"/>
    </row>
    <row r="389" s="2" customFormat="1" ht="16.8" customHeight="1">
      <c r="A389" s="38"/>
      <c r="B389" s="39"/>
      <c r="C389" s="257" t="s">
        <v>304</v>
      </c>
      <c r="D389" s="257" t="s">
        <v>305</v>
      </c>
      <c r="E389" s="19" t="s">
        <v>267</v>
      </c>
      <c r="F389" s="258">
        <v>7.6340000000000003</v>
      </c>
      <c r="G389" s="38"/>
      <c r="H389" s="39"/>
    </row>
    <row r="390" s="2" customFormat="1" ht="16.8" customHeight="1">
      <c r="A390" s="38"/>
      <c r="B390" s="39"/>
      <c r="C390" s="253" t="s">
        <v>2292</v>
      </c>
      <c r="D390" s="254" t="s">
        <v>1</v>
      </c>
      <c r="E390" s="255" t="s">
        <v>1</v>
      </c>
      <c r="F390" s="256">
        <v>21.600000000000001</v>
      </c>
      <c r="G390" s="38"/>
      <c r="H390" s="39"/>
    </row>
    <row r="391" s="2" customFormat="1" ht="16.8" customHeight="1">
      <c r="A391" s="38"/>
      <c r="B391" s="39"/>
      <c r="C391" s="257" t="s">
        <v>1</v>
      </c>
      <c r="D391" s="257" t="s">
        <v>2315</v>
      </c>
      <c r="E391" s="19" t="s">
        <v>1</v>
      </c>
      <c r="F391" s="258">
        <v>0</v>
      </c>
      <c r="G391" s="38"/>
      <c r="H391" s="39"/>
    </row>
    <row r="392" s="2" customFormat="1" ht="16.8" customHeight="1">
      <c r="A392" s="38"/>
      <c r="B392" s="39"/>
      <c r="C392" s="257" t="s">
        <v>1</v>
      </c>
      <c r="D392" s="257" t="s">
        <v>2296</v>
      </c>
      <c r="E392" s="19" t="s">
        <v>1</v>
      </c>
      <c r="F392" s="258">
        <v>21.600000000000001</v>
      </c>
      <c r="G392" s="38"/>
      <c r="H392" s="39"/>
    </row>
    <row r="393" s="2" customFormat="1" ht="16.8" customHeight="1">
      <c r="A393" s="38"/>
      <c r="B393" s="39"/>
      <c r="C393" s="257" t="s">
        <v>2292</v>
      </c>
      <c r="D393" s="257" t="s">
        <v>276</v>
      </c>
      <c r="E393" s="19" t="s">
        <v>1</v>
      </c>
      <c r="F393" s="258">
        <v>21.600000000000001</v>
      </c>
      <c r="G393" s="38"/>
      <c r="H393" s="39"/>
    </row>
    <row r="394" s="2" customFormat="1" ht="16.8" customHeight="1">
      <c r="A394" s="38"/>
      <c r="B394" s="39"/>
      <c r="C394" s="259" t="s">
        <v>2668</v>
      </c>
      <c r="D394" s="38"/>
      <c r="E394" s="38"/>
      <c r="F394" s="38"/>
      <c r="G394" s="38"/>
      <c r="H394" s="39"/>
    </row>
    <row r="395" s="2" customFormat="1" ht="16.8" customHeight="1">
      <c r="A395" s="38"/>
      <c r="B395" s="39"/>
      <c r="C395" s="257" t="s">
        <v>311</v>
      </c>
      <c r="D395" s="257" t="s">
        <v>312</v>
      </c>
      <c r="E395" s="19" t="s">
        <v>220</v>
      </c>
      <c r="F395" s="258">
        <v>21.600000000000001</v>
      </c>
      <c r="G395" s="38"/>
      <c r="H395" s="39"/>
    </row>
    <row r="396" s="2" customFormat="1" ht="16.8" customHeight="1">
      <c r="A396" s="38"/>
      <c r="B396" s="39"/>
      <c r="C396" s="257" t="s">
        <v>2306</v>
      </c>
      <c r="D396" s="257" t="s">
        <v>2307</v>
      </c>
      <c r="E396" s="19" t="s">
        <v>220</v>
      </c>
      <c r="F396" s="258">
        <v>21.600000000000001</v>
      </c>
      <c r="G396" s="38"/>
      <c r="H396" s="39"/>
    </row>
    <row r="397" s="2" customFormat="1">
      <c r="A397" s="38"/>
      <c r="B397" s="39"/>
      <c r="C397" s="257" t="s">
        <v>308</v>
      </c>
      <c r="D397" s="257" t="s">
        <v>309</v>
      </c>
      <c r="E397" s="19" t="s">
        <v>220</v>
      </c>
      <c r="F397" s="258">
        <v>21.600000000000001</v>
      </c>
      <c r="G397" s="38"/>
      <c r="H397" s="39"/>
    </row>
    <row r="398" s="2" customFormat="1" ht="16.8" customHeight="1">
      <c r="A398" s="38"/>
      <c r="B398" s="39"/>
      <c r="C398" s="257" t="s">
        <v>2309</v>
      </c>
      <c r="D398" s="257" t="s">
        <v>2310</v>
      </c>
      <c r="E398" s="19" t="s">
        <v>1115</v>
      </c>
      <c r="F398" s="258">
        <v>0.86399999999999999</v>
      </c>
      <c r="G398" s="38"/>
      <c r="H398" s="39"/>
    </row>
    <row r="399" s="2" customFormat="1" ht="26.4" customHeight="1">
      <c r="A399" s="38"/>
      <c r="B399" s="39"/>
      <c r="C399" s="252" t="s">
        <v>2675</v>
      </c>
      <c r="D399" s="252" t="s">
        <v>121</v>
      </c>
      <c r="E399" s="38"/>
      <c r="F399" s="38"/>
      <c r="G399" s="38"/>
      <c r="H399" s="39"/>
    </row>
    <row r="400" s="2" customFormat="1" ht="16.8" customHeight="1">
      <c r="A400" s="38"/>
      <c r="B400" s="39"/>
      <c r="C400" s="253" t="s">
        <v>2206</v>
      </c>
      <c r="D400" s="254" t="s">
        <v>1</v>
      </c>
      <c r="E400" s="255" t="s">
        <v>1</v>
      </c>
      <c r="F400" s="256">
        <v>11.68</v>
      </c>
      <c r="G400" s="38"/>
      <c r="H400" s="39"/>
    </row>
    <row r="401" s="2" customFormat="1" ht="16.8" customHeight="1">
      <c r="A401" s="38"/>
      <c r="B401" s="39"/>
      <c r="C401" s="257" t="s">
        <v>1</v>
      </c>
      <c r="D401" s="257" t="s">
        <v>2345</v>
      </c>
      <c r="E401" s="19" t="s">
        <v>1</v>
      </c>
      <c r="F401" s="258">
        <v>0</v>
      </c>
      <c r="G401" s="38"/>
      <c r="H401" s="39"/>
    </row>
    <row r="402" s="2" customFormat="1" ht="16.8" customHeight="1">
      <c r="A402" s="38"/>
      <c r="B402" s="39"/>
      <c r="C402" s="257" t="s">
        <v>1</v>
      </c>
      <c r="D402" s="257" t="s">
        <v>2346</v>
      </c>
      <c r="E402" s="19" t="s">
        <v>1</v>
      </c>
      <c r="F402" s="258">
        <v>11.68</v>
      </c>
      <c r="G402" s="38"/>
      <c r="H402" s="39"/>
    </row>
    <row r="403" s="2" customFormat="1" ht="16.8" customHeight="1">
      <c r="A403" s="38"/>
      <c r="B403" s="39"/>
      <c r="C403" s="257" t="s">
        <v>2206</v>
      </c>
      <c r="D403" s="257" t="s">
        <v>276</v>
      </c>
      <c r="E403" s="19" t="s">
        <v>1</v>
      </c>
      <c r="F403" s="258">
        <v>11.68</v>
      </c>
      <c r="G403" s="38"/>
      <c r="H403" s="39"/>
    </row>
    <row r="404" s="2" customFormat="1" ht="16.8" customHeight="1">
      <c r="A404" s="38"/>
      <c r="B404" s="39"/>
      <c r="C404" s="259" t="s">
        <v>2668</v>
      </c>
      <c r="D404" s="38"/>
      <c r="E404" s="38"/>
      <c r="F404" s="38"/>
      <c r="G404" s="38"/>
      <c r="H404" s="39"/>
    </row>
    <row r="405" s="2" customFormat="1" ht="16.8" customHeight="1">
      <c r="A405" s="38"/>
      <c r="B405" s="39"/>
      <c r="C405" s="257" t="s">
        <v>2216</v>
      </c>
      <c r="D405" s="257" t="s">
        <v>2217</v>
      </c>
      <c r="E405" s="19" t="s">
        <v>220</v>
      </c>
      <c r="F405" s="258">
        <v>11.68</v>
      </c>
      <c r="G405" s="38"/>
      <c r="H405" s="39"/>
    </row>
    <row r="406" s="2" customFormat="1" ht="16.8" customHeight="1">
      <c r="A406" s="38"/>
      <c r="B406" s="39"/>
      <c r="C406" s="257" t="s">
        <v>2317</v>
      </c>
      <c r="D406" s="257" t="s">
        <v>2318</v>
      </c>
      <c r="E406" s="19" t="s">
        <v>220</v>
      </c>
      <c r="F406" s="258">
        <v>11.68</v>
      </c>
      <c r="G406" s="38"/>
      <c r="H406" s="39"/>
    </row>
    <row r="407" s="2" customFormat="1" ht="16.8" customHeight="1">
      <c r="A407" s="38"/>
      <c r="B407" s="39"/>
      <c r="C407" s="257" t="s">
        <v>500</v>
      </c>
      <c r="D407" s="257" t="s">
        <v>501</v>
      </c>
      <c r="E407" s="19" t="s">
        <v>220</v>
      </c>
      <c r="F407" s="258">
        <v>11.68</v>
      </c>
      <c r="G407" s="38"/>
      <c r="H407" s="39"/>
    </row>
    <row r="408" s="2" customFormat="1" ht="16.8" customHeight="1">
      <c r="A408" s="38"/>
      <c r="B408" s="39"/>
      <c r="C408" s="257" t="s">
        <v>2322</v>
      </c>
      <c r="D408" s="257" t="s">
        <v>2323</v>
      </c>
      <c r="E408" s="19" t="s">
        <v>220</v>
      </c>
      <c r="F408" s="258">
        <v>11.68</v>
      </c>
      <c r="G408" s="38"/>
      <c r="H408" s="39"/>
    </row>
    <row r="409" s="2" customFormat="1" ht="16.8" customHeight="1">
      <c r="A409" s="38"/>
      <c r="B409" s="39"/>
      <c r="C409" s="253" t="s">
        <v>210</v>
      </c>
      <c r="D409" s="254" t="s">
        <v>1</v>
      </c>
      <c r="E409" s="255" t="s">
        <v>1</v>
      </c>
      <c r="F409" s="256">
        <v>7.6340000000000003</v>
      </c>
      <c r="G409" s="38"/>
      <c r="H409" s="39"/>
    </row>
    <row r="410" s="2" customFormat="1" ht="16.8" customHeight="1">
      <c r="A410" s="38"/>
      <c r="B410" s="39"/>
      <c r="C410" s="253" t="s">
        <v>2292</v>
      </c>
      <c r="D410" s="254" t="s">
        <v>1</v>
      </c>
      <c r="E410" s="255" t="s">
        <v>1</v>
      </c>
      <c r="F410" s="256">
        <v>21.600000000000001</v>
      </c>
      <c r="G410" s="38"/>
      <c r="H410" s="39"/>
    </row>
    <row r="411" s="2" customFormat="1" ht="26.4" customHeight="1">
      <c r="A411" s="38"/>
      <c r="B411" s="39"/>
      <c r="C411" s="252" t="s">
        <v>2676</v>
      </c>
      <c r="D411" s="252" t="s">
        <v>130</v>
      </c>
      <c r="E411" s="38"/>
      <c r="F411" s="38"/>
      <c r="G411" s="38"/>
      <c r="H411" s="39"/>
    </row>
    <row r="412" s="2" customFormat="1" ht="16.8" customHeight="1">
      <c r="A412" s="38"/>
      <c r="B412" s="39"/>
      <c r="C412" s="253" t="s">
        <v>2206</v>
      </c>
      <c r="D412" s="254" t="s">
        <v>1</v>
      </c>
      <c r="E412" s="255" t="s">
        <v>1</v>
      </c>
      <c r="F412" s="256">
        <v>1.5</v>
      </c>
      <c r="G412" s="38"/>
      <c r="H412" s="39"/>
    </row>
    <row r="413" s="2" customFormat="1" ht="16.8" customHeight="1">
      <c r="A413" s="38"/>
      <c r="B413" s="39"/>
      <c r="C413" s="257" t="s">
        <v>1</v>
      </c>
      <c r="D413" s="257" t="s">
        <v>2514</v>
      </c>
      <c r="E413" s="19" t="s">
        <v>1</v>
      </c>
      <c r="F413" s="258">
        <v>0</v>
      </c>
      <c r="G413" s="38"/>
      <c r="H413" s="39"/>
    </row>
    <row r="414" s="2" customFormat="1" ht="16.8" customHeight="1">
      <c r="A414" s="38"/>
      <c r="B414" s="39"/>
      <c r="C414" s="257" t="s">
        <v>1</v>
      </c>
      <c r="D414" s="257" t="s">
        <v>2515</v>
      </c>
      <c r="E414" s="19" t="s">
        <v>1</v>
      </c>
      <c r="F414" s="258">
        <v>1.5</v>
      </c>
      <c r="G414" s="38"/>
      <c r="H414" s="39"/>
    </row>
    <row r="415" s="2" customFormat="1" ht="16.8" customHeight="1">
      <c r="A415" s="38"/>
      <c r="B415" s="39"/>
      <c r="C415" s="257" t="s">
        <v>2206</v>
      </c>
      <c r="D415" s="257" t="s">
        <v>276</v>
      </c>
      <c r="E415" s="19" t="s">
        <v>1</v>
      </c>
      <c r="F415" s="258">
        <v>1.5</v>
      </c>
      <c r="G415" s="38"/>
      <c r="H415" s="39"/>
    </row>
    <row r="416" s="2" customFormat="1" ht="16.8" customHeight="1">
      <c r="A416" s="38"/>
      <c r="B416" s="39"/>
      <c r="C416" s="259" t="s">
        <v>2668</v>
      </c>
      <c r="D416" s="38"/>
      <c r="E416" s="38"/>
      <c r="F416" s="38"/>
      <c r="G416" s="38"/>
      <c r="H416" s="39"/>
    </row>
    <row r="417" s="2" customFormat="1" ht="16.8" customHeight="1">
      <c r="A417" s="38"/>
      <c r="B417" s="39"/>
      <c r="C417" s="257" t="s">
        <v>2216</v>
      </c>
      <c r="D417" s="257" t="s">
        <v>2217</v>
      </c>
      <c r="E417" s="19" t="s">
        <v>220</v>
      </c>
      <c r="F417" s="258">
        <v>1.5</v>
      </c>
      <c r="G417" s="38"/>
      <c r="H417" s="39"/>
    </row>
    <row r="418" s="2" customFormat="1" ht="16.8" customHeight="1">
      <c r="A418" s="38"/>
      <c r="B418" s="39"/>
      <c r="C418" s="257" t="s">
        <v>2317</v>
      </c>
      <c r="D418" s="257" t="s">
        <v>2318</v>
      </c>
      <c r="E418" s="19" t="s">
        <v>220</v>
      </c>
      <c r="F418" s="258">
        <v>1.5</v>
      </c>
      <c r="G418" s="38"/>
      <c r="H418" s="39"/>
    </row>
    <row r="419" s="2" customFormat="1" ht="16.8" customHeight="1">
      <c r="A419" s="38"/>
      <c r="B419" s="39"/>
      <c r="C419" s="257" t="s">
        <v>500</v>
      </c>
      <c r="D419" s="257" t="s">
        <v>501</v>
      </c>
      <c r="E419" s="19" t="s">
        <v>220</v>
      </c>
      <c r="F419" s="258">
        <v>1.5</v>
      </c>
      <c r="G419" s="38"/>
      <c r="H419" s="39"/>
    </row>
    <row r="420" s="2" customFormat="1" ht="16.8" customHeight="1">
      <c r="A420" s="38"/>
      <c r="B420" s="39"/>
      <c r="C420" s="257" t="s">
        <v>2322</v>
      </c>
      <c r="D420" s="257" t="s">
        <v>2323</v>
      </c>
      <c r="E420" s="19" t="s">
        <v>220</v>
      </c>
      <c r="F420" s="258">
        <v>1.5</v>
      </c>
      <c r="G420" s="38"/>
      <c r="H420" s="39"/>
    </row>
    <row r="421" s="2" customFormat="1" ht="16.8" customHeight="1">
      <c r="A421" s="38"/>
      <c r="B421" s="39"/>
      <c r="C421" s="253" t="s">
        <v>210</v>
      </c>
      <c r="D421" s="254" t="s">
        <v>1</v>
      </c>
      <c r="E421" s="255" t="s">
        <v>1</v>
      </c>
      <c r="F421" s="256">
        <v>0.23999999999999999</v>
      </c>
      <c r="G421" s="38"/>
      <c r="H421" s="39"/>
    </row>
    <row r="422" s="2" customFormat="1" ht="16.8" customHeight="1">
      <c r="A422" s="38"/>
      <c r="B422" s="39"/>
      <c r="C422" s="257" t="s">
        <v>1</v>
      </c>
      <c r="D422" s="257" t="s">
        <v>228</v>
      </c>
      <c r="E422" s="19" t="s">
        <v>1</v>
      </c>
      <c r="F422" s="258">
        <v>0.23999999999999999</v>
      </c>
      <c r="G422" s="38"/>
      <c r="H422" s="39"/>
    </row>
    <row r="423" s="2" customFormat="1" ht="16.8" customHeight="1">
      <c r="A423" s="38"/>
      <c r="B423" s="39"/>
      <c r="C423" s="257" t="s">
        <v>210</v>
      </c>
      <c r="D423" s="257" t="s">
        <v>276</v>
      </c>
      <c r="E423" s="19" t="s">
        <v>1</v>
      </c>
      <c r="F423" s="258">
        <v>0.23999999999999999</v>
      </c>
      <c r="G423" s="38"/>
      <c r="H423" s="39"/>
    </row>
    <row r="424" s="2" customFormat="1" ht="16.8" customHeight="1">
      <c r="A424" s="38"/>
      <c r="B424" s="39"/>
      <c r="C424" s="259" t="s">
        <v>2668</v>
      </c>
      <c r="D424" s="38"/>
      <c r="E424" s="38"/>
      <c r="F424" s="38"/>
      <c r="G424" s="38"/>
      <c r="H424" s="39"/>
    </row>
    <row r="425" s="2" customFormat="1">
      <c r="A425" s="38"/>
      <c r="B425" s="39"/>
      <c r="C425" s="257" t="s">
        <v>289</v>
      </c>
      <c r="D425" s="257" t="s">
        <v>290</v>
      </c>
      <c r="E425" s="19" t="s">
        <v>267</v>
      </c>
      <c r="F425" s="258">
        <v>0.23999999999999999</v>
      </c>
      <c r="G425" s="38"/>
      <c r="H425" s="39"/>
    </row>
    <row r="426" s="2" customFormat="1">
      <c r="A426" s="38"/>
      <c r="B426" s="39"/>
      <c r="C426" s="257" t="s">
        <v>293</v>
      </c>
      <c r="D426" s="257" t="s">
        <v>294</v>
      </c>
      <c r="E426" s="19" t="s">
        <v>267</v>
      </c>
      <c r="F426" s="258">
        <v>2.3999999999999999</v>
      </c>
      <c r="G426" s="38"/>
      <c r="H426" s="39"/>
    </row>
    <row r="427" s="2" customFormat="1" ht="16.8" customHeight="1">
      <c r="A427" s="38"/>
      <c r="B427" s="39"/>
      <c r="C427" s="257" t="s">
        <v>298</v>
      </c>
      <c r="D427" s="257" t="s">
        <v>299</v>
      </c>
      <c r="E427" s="19" t="s">
        <v>300</v>
      </c>
      <c r="F427" s="258">
        <v>0.432</v>
      </c>
      <c r="G427" s="38"/>
      <c r="H427" s="39"/>
    </row>
    <row r="428" s="2" customFormat="1" ht="16.8" customHeight="1">
      <c r="A428" s="38"/>
      <c r="B428" s="39"/>
      <c r="C428" s="257" t="s">
        <v>304</v>
      </c>
      <c r="D428" s="257" t="s">
        <v>305</v>
      </c>
      <c r="E428" s="19" t="s">
        <v>267</v>
      </c>
      <c r="F428" s="258">
        <v>0.23999999999999999</v>
      </c>
      <c r="G428" s="38"/>
      <c r="H428" s="39"/>
    </row>
    <row r="429" s="2" customFormat="1" ht="16.8" customHeight="1">
      <c r="A429" s="38"/>
      <c r="B429" s="39"/>
      <c r="C429" s="253" t="s">
        <v>228</v>
      </c>
      <c r="D429" s="254" t="s">
        <v>1</v>
      </c>
      <c r="E429" s="255" t="s">
        <v>1</v>
      </c>
      <c r="F429" s="256">
        <v>0.23999999999999999</v>
      </c>
      <c r="G429" s="38"/>
      <c r="H429" s="39"/>
    </row>
    <row r="430" s="2" customFormat="1" ht="16.8" customHeight="1">
      <c r="A430" s="38"/>
      <c r="B430" s="39"/>
      <c r="C430" s="257" t="s">
        <v>1</v>
      </c>
      <c r="D430" s="257" t="s">
        <v>2519</v>
      </c>
      <c r="E430" s="19" t="s">
        <v>1</v>
      </c>
      <c r="F430" s="258">
        <v>0</v>
      </c>
      <c r="G430" s="38"/>
      <c r="H430" s="39"/>
    </row>
    <row r="431" s="2" customFormat="1" ht="16.8" customHeight="1">
      <c r="A431" s="38"/>
      <c r="B431" s="39"/>
      <c r="C431" s="257" t="s">
        <v>1</v>
      </c>
      <c r="D431" s="257" t="s">
        <v>2520</v>
      </c>
      <c r="E431" s="19" t="s">
        <v>1</v>
      </c>
      <c r="F431" s="258">
        <v>0.23999999999999999</v>
      </c>
      <c r="G431" s="38"/>
      <c r="H431" s="39"/>
    </row>
    <row r="432" s="2" customFormat="1" ht="16.8" customHeight="1">
      <c r="A432" s="38"/>
      <c r="B432" s="39"/>
      <c r="C432" s="257" t="s">
        <v>228</v>
      </c>
      <c r="D432" s="257" t="s">
        <v>276</v>
      </c>
      <c r="E432" s="19" t="s">
        <v>1</v>
      </c>
      <c r="F432" s="258">
        <v>0.23999999999999999</v>
      </c>
      <c r="G432" s="38"/>
      <c r="H432" s="39"/>
    </row>
    <row r="433" s="2" customFormat="1" ht="16.8" customHeight="1">
      <c r="A433" s="38"/>
      <c r="B433" s="39"/>
      <c r="C433" s="259" t="s">
        <v>2668</v>
      </c>
      <c r="D433" s="38"/>
      <c r="E433" s="38"/>
      <c r="F433" s="38"/>
      <c r="G433" s="38"/>
      <c r="H433" s="39"/>
    </row>
    <row r="434" s="2" customFormat="1">
      <c r="A434" s="38"/>
      <c r="B434" s="39"/>
      <c r="C434" s="257" t="s">
        <v>2516</v>
      </c>
      <c r="D434" s="257" t="s">
        <v>2517</v>
      </c>
      <c r="E434" s="19" t="s">
        <v>267</v>
      </c>
      <c r="F434" s="258">
        <v>0.23999999999999999</v>
      </c>
      <c r="G434" s="38"/>
      <c r="H434" s="39"/>
    </row>
    <row r="435" s="2" customFormat="1">
      <c r="A435" s="38"/>
      <c r="B435" s="39"/>
      <c r="C435" s="257" t="s">
        <v>289</v>
      </c>
      <c r="D435" s="257" t="s">
        <v>290</v>
      </c>
      <c r="E435" s="19" t="s">
        <v>267</v>
      </c>
      <c r="F435" s="258">
        <v>0.23999999999999999</v>
      </c>
      <c r="G435" s="38"/>
      <c r="H435" s="39"/>
    </row>
    <row r="436" s="2" customFormat="1" ht="26.4" customHeight="1">
      <c r="A436" s="38"/>
      <c r="B436" s="39"/>
      <c r="C436" s="252" t="s">
        <v>2677</v>
      </c>
      <c r="D436" s="252" t="s">
        <v>133</v>
      </c>
      <c r="E436" s="38"/>
      <c r="F436" s="38"/>
      <c r="G436" s="38"/>
      <c r="H436" s="39"/>
    </row>
    <row r="437" s="2" customFormat="1" ht="16.8" customHeight="1">
      <c r="A437" s="38"/>
      <c r="B437" s="39"/>
      <c r="C437" s="253" t="s">
        <v>208</v>
      </c>
      <c r="D437" s="254" t="s">
        <v>1</v>
      </c>
      <c r="E437" s="255" t="s">
        <v>1</v>
      </c>
      <c r="F437" s="256">
        <v>2.0249999999999999</v>
      </c>
      <c r="G437" s="38"/>
      <c r="H437" s="39"/>
    </row>
    <row r="438" s="2" customFormat="1" ht="16.8" customHeight="1">
      <c r="A438" s="38"/>
      <c r="B438" s="39"/>
      <c r="C438" s="257" t="s">
        <v>1</v>
      </c>
      <c r="D438" s="257" t="s">
        <v>2545</v>
      </c>
      <c r="E438" s="19" t="s">
        <v>1</v>
      </c>
      <c r="F438" s="258">
        <v>2.0249999999999999</v>
      </c>
      <c r="G438" s="38"/>
      <c r="H438" s="39"/>
    </row>
    <row r="439" s="2" customFormat="1" ht="16.8" customHeight="1">
      <c r="A439" s="38"/>
      <c r="B439" s="39"/>
      <c r="C439" s="257" t="s">
        <v>208</v>
      </c>
      <c r="D439" s="257" t="s">
        <v>276</v>
      </c>
      <c r="E439" s="19" t="s">
        <v>1</v>
      </c>
      <c r="F439" s="258">
        <v>2.0249999999999999</v>
      </c>
      <c r="G439" s="38"/>
      <c r="H439" s="39"/>
    </row>
    <row r="440" s="2" customFormat="1" ht="16.8" customHeight="1">
      <c r="A440" s="38"/>
      <c r="B440" s="39"/>
      <c r="C440" s="259" t="s">
        <v>2668</v>
      </c>
      <c r="D440" s="38"/>
      <c r="E440" s="38"/>
      <c r="F440" s="38"/>
      <c r="G440" s="38"/>
      <c r="H440" s="39"/>
    </row>
    <row r="441" s="2" customFormat="1">
      <c r="A441" s="38"/>
      <c r="B441" s="39"/>
      <c r="C441" s="257" t="s">
        <v>2542</v>
      </c>
      <c r="D441" s="257" t="s">
        <v>2543</v>
      </c>
      <c r="E441" s="19" t="s">
        <v>267</v>
      </c>
      <c r="F441" s="258">
        <v>2.0249999999999999</v>
      </c>
      <c r="G441" s="38"/>
      <c r="H441" s="39"/>
    </row>
    <row r="442" s="2" customFormat="1">
      <c r="A442" s="38"/>
      <c r="B442" s="39"/>
      <c r="C442" s="257" t="s">
        <v>289</v>
      </c>
      <c r="D442" s="257" t="s">
        <v>290</v>
      </c>
      <c r="E442" s="19" t="s">
        <v>267</v>
      </c>
      <c r="F442" s="258">
        <v>2.601</v>
      </c>
      <c r="G442" s="38"/>
      <c r="H442" s="39"/>
    </row>
    <row r="443" s="2" customFormat="1" ht="16.8" customHeight="1">
      <c r="A443" s="38"/>
      <c r="B443" s="39"/>
      <c r="C443" s="253" t="s">
        <v>210</v>
      </c>
      <c r="D443" s="254" t="s">
        <v>1</v>
      </c>
      <c r="E443" s="255" t="s">
        <v>1</v>
      </c>
      <c r="F443" s="256">
        <v>2.601</v>
      </c>
      <c r="G443" s="38"/>
      <c r="H443" s="39"/>
    </row>
    <row r="444" s="2" customFormat="1" ht="16.8" customHeight="1">
      <c r="A444" s="38"/>
      <c r="B444" s="39"/>
      <c r="C444" s="257" t="s">
        <v>1</v>
      </c>
      <c r="D444" s="257" t="s">
        <v>2547</v>
      </c>
      <c r="E444" s="19" t="s">
        <v>1</v>
      </c>
      <c r="F444" s="258">
        <v>2.601</v>
      </c>
      <c r="G444" s="38"/>
      <c r="H444" s="39"/>
    </row>
    <row r="445" s="2" customFormat="1" ht="16.8" customHeight="1">
      <c r="A445" s="38"/>
      <c r="B445" s="39"/>
      <c r="C445" s="257" t="s">
        <v>210</v>
      </c>
      <c r="D445" s="257" t="s">
        <v>276</v>
      </c>
      <c r="E445" s="19" t="s">
        <v>1</v>
      </c>
      <c r="F445" s="258">
        <v>2.601</v>
      </c>
      <c r="G445" s="38"/>
      <c r="H445" s="39"/>
    </row>
    <row r="446" s="2" customFormat="1" ht="16.8" customHeight="1">
      <c r="A446" s="38"/>
      <c r="B446" s="39"/>
      <c r="C446" s="259" t="s">
        <v>2668</v>
      </c>
      <c r="D446" s="38"/>
      <c r="E446" s="38"/>
      <c r="F446" s="38"/>
      <c r="G446" s="38"/>
      <c r="H446" s="39"/>
    </row>
    <row r="447" s="2" customFormat="1">
      <c r="A447" s="38"/>
      <c r="B447" s="39"/>
      <c r="C447" s="257" t="s">
        <v>289</v>
      </c>
      <c r="D447" s="257" t="s">
        <v>290</v>
      </c>
      <c r="E447" s="19" t="s">
        <v>267</v>
      </c>
      <c r="F447" s="258">
        <v>2.601</v>
      </c>
      <c r="G447" s="38"/>
      <c r="H447" s="39"/>
    </row>
    <row r="448" s="2" customFormat="1">
      <c r="A448" s="38"/>
      <c r="B448" s="39"/>
      <c r="C448" s="257" t="s">
        <v>293</v>
      </c>
      <c r="D448" s="257" t="s">
        <v>294</v>
      </c>
      <c r="E448" s="19" t="s">
        <v>267</v>
      </c>
      <c r="F448" s="258">
        <v>26.010000000000002</v>
      </c>
      <c r="G448" s="38"/>
      <c r="H448" s="39"/>
    </row>
    <row r="449" s="2" customFormat="1" ht="16.8" customHeight="1">
      <c r="A449" s="38"/>
      <c r="B449" s="39"/>
      <c r="C449" s="257" t="s">
        <v>298</v>
      </c>
      <c r="D449" s="257" t="s">
        <v>299</v>
      </c>
      <c r="E449" s="19" t="s">
        <v>300</v>
      </c>
      <c r="F449" s="258">
        <v>4.6820000000000004</v>
      </c>
      <c r="G449" s="38"/>
      <c r="H449" s="39"/>
    </row>
    <row r="450" s="2" customFormat="1" ht="16.8" customHeight="1">
      <c r="A450" s="38"/>
      <c r="B450" s="39"/>
      <c r="C450" s="257" t="s">
        <v>304</v>
      </c>
      <c r="D450" s="257" t="s">
        <v>305</v>
      </c>
      <c r="E450" s="19" t="s">
        <v>267</v>
      </c>
      <c r="F450" s="258">
        <v>2.601</v>
      </c>
      <c r="G450" s="38"/>
      <c r="H450" s="39"/>
    </row>
    <row r="451" s="2" customFormat="1" ht="16.8" customHeight="1">
      <c r="A451" s="38"/>
      <c r="B451" s="39"/>
      <c r="C451" s="253" t="s">
        <v>2128</v>
      </c>
      <c r="D451" s="254" t="s">
        <v>1</v>
      </c>
      <c r="E451" s="255" t="s">
        <v>1</v>
      </c>
      <c r="F451" s="256">
        <v>13.5</v>
      </c>
      <c r="G451" s="38"/>
      <c r="H451" s="39"/>
    </row>
    <row r="452" s="2" customFormat="1" ht="16.8" customHeight="1">
      <c r="A452" s="38"/>
      <c r="B452" s="39"/>
      <c r="C452" s="257" t="s">
        <v>1</v>
      </c>
      <c r="D452" s="257" t="s">
        <v>2537</v>
      </c>
      <c r="E452" s="19" t="s">
        <v>1</v>
      </c>
      <c r="F452" s="258">
        <v>13.5</v>
      </c>
      <c r="G452" s="38"/>
      <c r="H452" s="39"/>
    </row>
    <row r="453" s="2" customFormat="1" ht="16.8" customHeight="1">
      <c r="A453" s="38"/>
      <c r="B453" s="39"/>
      <c r="C453" s="257" t="s">
        <v>2128</v>
      </c>
      <c r="D453" s="257" t="s">
        <v>276</v>
      </c>
      <c r="E453" s="19" t="s">
        <v>1</v>
      </c>
      <c r="F453" s="258">
        <v>13.5</v>
      </c>
      <c r="G453" s="38"/>
      <c r="H453" s="39"/>
    </row>
    <row r="454" s="2" customFormat="1" ht="16.8" customHeight="1">
      <c r="A454" s="38"/>
      <c r="B454" s="39"/>
      <c r="C454" s="259" t="s">
        <v>2668</v>
      </c>
      <c r="D454" s="38"/>
      <c r="E454" s="38"/>
      <c r="F454" s="38"/>
      <c r="G454" s="38"/>
      <c r="H454" s="39"/>
    </row>
    <row r="455" s="2" customFormat="1" ht="16.8" customHeight="1">
      <c r="A455" s="38"/>
      <c r="B455" s="39"/>
      <c r="C455" s="257" t="s">
        <v>500</v>
      </c>
      <c r="D455" s="257" t="s">
        <v>501</v>
      </c>
      <c r="E455" s="19" t="s">
        <v>220</v>
      </c>
      <c r="F455" s="258">
        <v>13.5</v>
      </c>
      <c r="G455" s="38"/>
      <c r="H455" s="39"/>
    </row>
    <row r="456" s="2" customFormat="1" ht="16.8" customHeight="1">
      <c r="A456" s="38"/>
      <c r="B456" s="39"/>
      <c r="C456" s="257" t="s">
        <v>2539</v>
      </c>
      <c r="D456" s="257" t="s">
        <v>2540</v>
      </c>
      <c r="E456" s="19" t="s">
        <v>220</v>
      </c>
      <c r="F456" s="258">
        <v>13.5</v>
      </c>
      <c r="G456" s="38"/>
      <c r="H456" s="39"/>
    </row>
    <row r="457" s="2" customFormat="1">
      <c r="A457" s="38"/>
      <c r="B457" s="39"/>
      <c r="C457" s="257" t="s">
        <v>2542</v>
      </c>
      <c r="D457" s="257" t="s">
        <v>2543</v>
      </c>
      <c r="E457" s="19" t="s">
        <v>267</v>
      </c>
      <c r="F457" s="258">
        <v>2.0249999999999999</v>
      </c>
      <c r="G457" s="38"/>
      <c r="H457" s="39"/>
    </row>
    <row r="458" s="2" customFormat="1" ht="16.8" customHeight="1">
      <c r="A458" s="38"/>
      <c r="B458" s="39"/>
      <c r="C458" s="257" t="s">
        <v>318</v>
      </c>
      <c r="D458" s="257" t="s">
        <v>319</v>
      </c>
      <c r="E458" s="19" t="s">
        <v>220</v>
      </c>
      <c r="F458" s="258">
        <v>13.5</v>
      </c>
      <c r="G458" s="38"/>
      <c r="H458" s="39"/>
    </row>
    <row r="459" s="2" customFormat="1" ht="16.8" customHeight="1">
      <c r="A459" s="38"/>
      <c r="B459" s="39"/>
      <c r="C459" s="257" t="s">
        <v>492</v>
      </c>
      <c r="D459" s="257" t="s">
        <v>493</v>
      </c>
      <c r="E459" s="19" t="s">
        <v>220</v>
      </c>
      <c r="F459" s="258">
        <v>13.5</v>
      </c>
      <c r="G459" s="38"/>
      <c r="H459" s="39"/>
    </row>
    <row r="460" s="2" customFormat="1" ht="16.8" customHeight="1">
      <c r="A460" s="38"/>
      <c r="B460" s="39"/>
      <c r="C460" s="257" t="s">
        <v>496</v>
      </c>
      <c r="D460" s="257" t="s">
        <v>497</v>
      </c>
      <c r="E460" s="19" t="s">
        <v>220</v>
      </c>
      <c r="F460" s="258">
        <v>13.5</v>
      </c>
      <c r="G460" s="38"/>
      <c r="H460" s="39"/>
    </row>
    <row r="461" s="2" customFormat="1" ht="16.8" customHeight="1">
      <c r="A461" s="38"/>
      <c r="B461" s="39"/>
      <c r="C461" s="257" t="s">
        <v>2555</v>
      </c>
      <c r="D461" s="257" t="s">
        <v>2556</v>
      </c>
      <c r="E461" s="19" t="s">
        <v>220</v>
      </c>
      <c r="F461" s="258">
        <v>14.175000000000001</v>
      </c>
      <c r="G461" s="38"/>
      <c r="H461" s="39"/>
    </row>
    <row r="462" s="2" customFormat="1" ht="26.4" customHeight="1">
      <c r="A462" s="38"/>
      <c r="B462" s="39"/>
      <c r="C462" s="252" t="s">
        <v>2678</v>
      </c>
      <c r="D462" s="252" t="s">
        <v>145</v>
      </c>
      <c r="E462" s="38"/>
      <c r="F462" s="38"/>
      <c r="G462" s="38"/>
      <c r="H462" s="39"/>
    </row>
    <row r="463" s="2" customFormat="1" ht="16.8" customHeight="1">
      <c r="A463" s="38"/>
      <c r="B463" s="39"/>
      <c r="C463" s="253" t="s">
        <v>208</v>
      </c>
      <c r="D463" s="254" t="s">
        <v>1</v>
      </c>
      <c r="E463" s="255" t="s">
        <v>1</v>
      </c>
      <c r="F463" s="256">
        <v>16.974</v>
      </c>
      <c r="G463" s="38"/>
      <c r="H463" s="39"/>
    </row>
    <row r="464" s="2" customFormat="1" ht="16.8" customHeight="1">
      <c r="A464" s="38"/>
      <c r="B464" s="39"/>
      <c r="C464" s="257" t="s">
        <v>1</v>
      </c>
      <c r="D464" s="257" t="s">
        <v>2592</v>
      </c>
      <c r="E464" s="19" t="s">
        <v>1</v>
      </c>
      <c r="F464" s="258">
        <v>16.974</v>
      </c>
      <c r="G464" s="38"/>
      <c r="H464" s="39"/>
    </row>
    <row r="465" s="2" customFormat="1" ht="16.8" customHeight="1">
      <c r="A465" s="38"/>
      <c r="B465" s="39"/>
      <c r="C465" s="257" t="s">
        <v>208</v>
      </c>
      <c r="D465" s="257" t="s">
        <v>276</v>
      </c>
      <c r="E465" s="19" t="s">
        <v>1</v>
      </c>
      <c r="F465" s="258">
        <v>16.974</v>
      </c>
      <c r="G465" s="38"/>
      <c r="H465" s="39"/>
    </row>
    <row r="466" s="2" customFormat="1" ht="16.8" customHeight="1">
      <c r="A466" s="38"/>
      <c r="B466" s="39"/>
      <c r="C466" s="259" t="s">
        <v>2668</v>
      </c>
      <c r="D466" s="38"/>
      <c r="E466" s="38"/>
      <c r="F466" s="38"/>
      <c r="G466" s="38"/>
      <c r="H466" s="39"/>
    </row>
    <row r="467" s="2" customFormat="1">
      <c r="A467" s="38"/>
      <c r="B467" s="39"/>
      <c r="C467" s="257" t="s">
        <v>2542</v>
      </c>
      <c r="D467" s="257" t="s">
        <v>2543</v>
      </c>
      <c r="E467" s="19" t="s">
        <v>267</v>
      </c>
      <c r="F467" s="258">
        <v>16.974</v>
      </c>
      <c r="G467" s="38"/>
      <c r="H467" s="39"/>
    </row>
    <row r="468" s="2" customFormat="1">
      <c r="A468" s="38"/>
      <c r="B468" s="39"/>
      <c r="C468" s="257" t="s">
        <v>289</v>
      </c>
      <c r="D468" s="257" t="s">
        <v>290</v>
      </c>
      <c r="E468" s="19" t="s">
        <v>267</v>
      </c>
      <c r="F468" s="258">
        <v>17.550000000000001</v>
      </c>
      <c r="G468" s="38"/>
      <c r="H468" s="39"/>
    </row>
    <row r="469" s="2" customFormat="1" ht="16.8" customHeight="1">
      <c r="A469" s="38"/>
      <c r="B469" s="39"/>
      <c r="C469" s="253" t="s">
        <v>210</v>
      </c>
      <c r="D469" s="254" t="s">
        <v>1</v>
      </c>
      <c r="E469" s="255" t="s">
        <v>1</v>
      </c>
      <c r="F469" s="256">
        <v>17.550000000000001</v>
      </c>
      <c r="G469" s="38"/>
      <c r="H469" s="39"/>
    </row>
    <row r="470" s="2" customFormat="1" ht="16.8" customHeight="1">
      <c r="A470" s="38"/>
      <c r="B470" s="39"/>
      <c r="C470" s="257" t="s">
        <v>1</v>
      </c>
      <c r="D470" s="257" t="s">
        <v>2547</v>
      </c>
      <c r="E470" s="19" t="s">
        <v>1</v>
      </c>
      <c r="F470" s="258">
        <v>17.550000000000001</v>
      </c>
      <c r="G470" s="38"/>
      <c r="H470" s="39"/>
    </row>
    <row r="471" s="2" customFormat="1" ht="16.8" customHeight="1">
      <c r="A471" s="38"/>
      <c r="B471" s="39"/>
      <c r="C471" s="257" t="s">
        <v>210</v>
      </c>
      <c r="D471" s="257" t="s">
        <v>276</v>
      </c>
      <c r="E471" s="19" t="s">
        <v>1</v>
      </c>
      <c r="F471" s="258">
        <v>17.550000000000001</v>
      </c>
      <c r="G471" s="38"/>
      <c r="H471" s="39"/>
    </row>
    <row r="472" s="2" customFormat="1" ht="16.8" customHeight="1">
      <c r="A472" s="38"/>
      <c r="B472" s="39"/>
      <c r="C472" s="259" t="s">
        <v>2668</v>
      </c>
      <c r="D472" s="38"/>
      <c r="E472" s="38"/>
      <c r="F472" s="38"/>
      <c r="G472" s="38"/>
      <c r="H472" s="39"/>
    </row>
    <row r="473" s="2" customFormat="1">
      <c r="A473" s="38"/>
      <c r="B473" s="39"/>
      <c r="C473" s="257" t="s">
        <v>289</v>
      </c>
      <c r="D473" s="257" t="s">
        <v>290</v>
      </c>
      <c r="E473" s="19" t="s">
        <v>267</v>
      </c>
      <c r="F473" s="258">
        <v>17.550000000000001</v>
      </c>
      <c r="G473" s="38"/>
      <c r="H473" s="39"/>
    </row>
    <row r="474" s="2" customFormat="1">
      <c r="A474" s="38"/>
      <c r="B474" s="39"/>
      <c r="C474" s="257" t="s">
        <v>293</v>
      </c>
      <c r="D474" s="257" t="s">
        <v>294</v>
      </c>
      <c r="E474" s="19" t="s">
        <v>267</v>
      </c>
      <c r="F474" s="258">
        <v>175.5</v>
      </c>
      <c r="G474" s="38"/>
      <c r="H474" s="39"/>
    </row>
    <row r="475" s="2" customFormat="1" ht="16.8" customHeight="1">
      <c r="A475" s="38"/>
      <c r="B475" s="39"/>
      <c r="C475" s="257" t="s">
        <v>298</v>
      </c>
      <c r="D475" s="257" t="s">
        <v>299</v>
      </c>
      <c r="E475" s="19" t="s">
        <v>300</v>
      </c>
      <c r="F475" s="258">
        <v>31.59</v>
      </c>
      <c r="G475" s="38"/>
      <c r="H475" s="39"/>
    </row>
    <row r="476" s="2" customFormat="1" ht="16.8" customHeight="1">
      <c r="A476" s="38"/>
      <c r="B476" s="39"/>
      <c r="C476" s="257" t="s">
        <v>304</v>
      </c>
      <c r="D476" s="257" t="s">
        <v>305</v>
      </c>
      <c r="E476" s="19" t="s">
        <v>267</v>
      </c>
      <c r="F476" s="258">
        <v>17.550000000000001</v>
      </c>
      <c r="G476" s="38"/>
      <c r="H476" s="39"/>
    </row>
    <row r="477" s="2" customFormat="1" ht="16.8" customHeight="1">
      <c r="A477" s="38"/>
      <c r="B477" s="39"/>
      <c r="C477" s="253" t="s">
        <v>2128</v>
      </c>
      <c r="D477" s="254" t="s">
        <v>1</v>
      </c>
      <c r="E477" s="255" t="s">
        <v>1</v>
      </c>
      <c r="F477" s="256">
        <v>94.299999999999997</v>
      </c>
      <c r="G477" s="38"/>
      <c r="H477" s="39"/>
    </row>
    <row r="478" s="2" customFormat="1" ht="16.8" customHeight="1">
      <c r="A478" s="38"/>
      <c r="B478" s="39"/>
      <c r="C478" s="257" t="s">
        <v>1</v>
      </c>
      <c r="D478" s="257" t="s">
        <v>2586</v>
      </c>
      <c r="E478" s="19" t="s">
        <v>1</v>
      </c>
      <c r="F478" s="258">
        <v>94.299999999999997</v>
      </c>
      <c r="G478" s="38"/>
      <c r="H478" s="39"/>
    </row>
    <row r="479" s="2" customFormat="1" ht="16.8" customHeight="1">
      <c r="A479" s="38"/>
      <c r="B479" s="39"/>
      <c r="C479" s="257" t="s">
        <v>2128</v>
      </c>
      <c r="D479" s="257" t="s">
        <v>276</v>
      </c>
      <c r="E479" s="19" t="s">
        <v>1</v>
      </c>
      <c r="F479" s="258">
        <v>94.299999999999997</v>
      </c>
      <c r="G479" s="38"/>
      <c r="H479" s="39"/>
    </row>
    <row r="480" s="2" customFormat="1" ht="16.8" customHeight="1">
      <c r="A480" s="38"/>
      <c r="B480" s="39"/>
      <c r="C480" s="259" t="s">
        <v>2668</v>
      </c>
      <c r="D480" s="38"/>
      <c r="E480" s="38"/>
      <c r="F480" s="38"/>
      <c r="G480" s="38"/>
      <c r="H480" s="39"/>
    </row>
    <row r="481" s="2" customFormat="1" ht="16.8" customHeight="1">
      <c r="A481" s="38"/>
      <c r="B481" s="39"/>
      <c r="C481" s="257" t="s">
        <v>500</v>
      </c>
      <c r="D481" s="257" t="s">
        <v>501</v>
      </c>
      <c r="E481" s="19" t="s">
        <v>220</v>
      </c>
      <c r="F481" s="258">
        <v>94.299999999999997</v>
      </c>
      <c r="G481" s="38"/>
      <c r="H481" s="39"/>
    </row>
    <row r="482" s="2" customFormat="1" ht="16.8" customHeight="1">
      <c r="A482" s="38"/>
      <c r="B482" s="39"/>
      <c r="C482" s="257" t="s">
        <v>2588</v>
      </c>
      <c r="D482" s="257" t="s">
        <v>2589</v>
      </c>
      <c r="E482" s="19" t="s">
        <v>220</v>
      </c>
      <c r="F482" s="258">
        <v>94.299999999999997</v>
      </c>
      <c r="G482" s="38"/>
      <c r="H482" s="39"/>
    </row>
    <row r="483" s="2" customFormat="1">
      <c r="A483" s="38"/>
      <c r="B483" s="39"/>
      <c r="C483" s="257" t="s">
        <v>2542</v>
      </c>
      <c r="D483" s="257" t="s">
        <v>2543</v>
      </c>
      <c r="E483" s="19" t="s">
        <v>267</v>
      </c>
      <c r="F483" s="258">
        <v>16.974</v>
      </c>
      <c r="G483" s="38"/>
      <c r="H483" s="39"/>
    </row>
    <row r="484" s="2" customFormat="1" ht="16.8" customHeight="1">
      <c r="A484" s="38"/>
      <c r="B484" s="39"/>
      <c r="C484" s="257" t="s">
        <v>318</v>
      </c>
      <c r="D484" s="257" t="s">
        <v>319</v>
      </c>
      <c r="E484" s="19" t="s">
        <v>220</v>
      </c>
      <c r="F484" s="258">
        <v>94.299999999999997</v>
      </c>
      <c r="G484" s="38"/>
      <c r="H484" s="39"/>
    </row>
    <row r="485" s="2" customFormat="1" ht="16.8" customHeight="1">
      <c r="A485" s="38"/>
      <c r="B485" s="39"/>
      <c r="C485" s="257" t="s">
        <v>492</v>
      </c>
      <c r="D485" s="257" t="s">
        <v>493</v>
      </c>
      <c r="E485" s="19" t="s">
        <v>220</v>
      </c>
      <c r="F485" s="258">
        <v>94.299999999999997</v>
      </c>
      <c r="G485" s="38"/>
      <c r="H485" s="39"/>
    </row>
    <row r="486" s="2" customFormat="1" ht="16.8" customHeight="1">
      <c r="A486" s="38"/>
      <c r="B486" s="39"/>
      <c r="C486" s="257" t="s">
        <v>496</v>
      </c>
      <c r="D486" s="257" t="s">
        <v>497</v>
      </c>
      <c r="E486" s="19" t="s">
        <v>220</v>
      </c>
      <c r="F486" s="258">
        <v>94.299999999999997</v>
      </c>
      <c r="G486" s="38"/>
      <c r="H486" s="39"/>
    </row>
    <row r="487" s="2" customFormat="1" ht="16.8" customHeight="1">
      <c r="A487" s="38"/>
      <c r="B487" s="39"/>
      <c r="C487" s="257" t="s">
        <v>2555</v>
      </c>
      <c r="D487" s="257" t="s">
        <v>2556</v>
      </c>
      <c r="E487" s="19" t="s">
        <v>220</v>
      </c>
      <c r="F487" s="258">
        <v>99.015000000000001</v>
      </c>
      <c r="G487" s="38"/>
      <c r="H487" s="39"/>
    </row>
    <row r="488" s="2" customFormat="1" ht="26.4" customHeight="1">
      <c r="A488" s="38"/>
      <c r="B488" s="39"/>
      <c r="C488" s="252" t="s">
        <v>2679</v>
      </c>
      <c r="D488" s="252" t="s">
        <v>148</v>
      </c>
      <c r="E488" s="38"/>
      <c r="F488" s="38"/>
      <c r="G488" s="38"/>
      <c r="H488" s="39"/>
    </row>
    <row r="489" s="2" customFormat="1" ht="16.8" customHeight="1">
      <c r="A489" s="38"/>
      <c r="B489" s="39"/>
      <c r="C489" s="253" t="s">
        <v>208</v>
      </c>
      <c r="D489" s="254" t="s">
        <v>1</v>
      </c>
      <c r="E489" s="255" t="s">
        <v>1</v>
      </c>
      <c r="F489" s="256">
        <v>2.1899999999999999</v>
      </c>
      <c r="G489" s="38"/>
      <c r="H489" s="39"/>
    </row>
    <row r="490" s="2" customFormat="1" ht="16.8" customHeight="1">
      <c r="A490" s="38"/>
      <c r="B490" s="39"/>
      <c r="C490" s="257" t="s">
        <v>1</v>
      </c>
      <c r="D490" s="257" t="s">
        <v>2545</v>
      </c>
      <c r="E490" s="19" t="s">
        <v>1</v>
      </c>
      <c r="F490" s="258">
        <v>2.1899999999999999</v>
      </c>
      <c r="G490" s="38"/>
      <c r="H490" s="39"/>
    </row>
    <row r="491" s="2" customFormat="1" ht="16.8" customHeight="1">
      <c r="A491" s="38"/>
      <c r="B491" s="39"/>
      <c r="C491" s="257" t="s">
        <v>208</v>
      </c>
      <c r="D491" s="257" t="s">
        <v>276</v>
      </c>
      <c r="E491" s="19" t="s">
        <v>1</v>
      </c>
      <c r="F491" s="258">
        <v>2.1899999999999999</v>
      </c>
      <c r="G491" s="38"/>
      <c r="H491" s="39"/>
    </row>
    <row r="492" s="2" customFormat="1" ht="16.8" customHeight="1">
      <c r="A492" s="38"/>
      <c r="B492" s="39"/>
      <c r="C492" s="259" t="s">
        <v>2668</v>
      </c>
      <c r="D492" s="38"/>
      <c r="E492" s="38"/>
      <c r="F492" s="38"/>
      <c r="G492" s="38"/>
      <c r="H492" s="39"/>
    </row>
    <row r="493" s="2" customFormat="1">
      <c r="A493" s="38"/>
      <c r="B493" s="39"/>
      <c r="C493" s="257" t="s">
        <v>2542</v>
      </c>
      <c r="D493" s="257" t="s">
        <v>2543</v>
      </c>
      <c r="E493" s="19" t="s">
        <v>267</v>
      </c>
      <c r="F493" s="258">
        <v>2.1899999999999999</v>
      </c>
      <c r="G493" s="38"/>
      <c r="H493" s="39"/>
    </row>
    <row r="494" s="2" customFormat="1">
      <c r="A494" s="38"/>
      <c r="B494" s="39"/>
      <c r="C494" s="257" t="s">
        <v>289</v>
      </c>
      <c r="D494" s="257" t="s">
        <v>290</v>
      </c>
      <c r="E494" s="19" t="s">
        <v>267</v>
      </c>
      <c r="F494" s="258">
        <v>2.766</v>
      </c>
      <c r="G494" s="38"/>
      <c r="H494" s="39"/>
    </row>
    <row r="495" s="2" customFormat="1" ht="16.8" customHeight="1">
      <c r="A495" s="38"/>
      <c r="B495" s="39"/>
      <c r="C495" s="253" t="s">
        <v>210</v>
      </c>
      <c r="D495" s="254" t="s">
        <v>1</v>
      </c>
      <c r="E495" s="255" t="s">
        <v>1</v>
      </c>
      <c r="F495" s="256">
        <v>2.766</v>
      </c>
      <c r="G495" s="38"/>
      <c r="H495" s="39"/>
    </row>
    <row r="496" s="2" customFormat="1" ht="16.8" customHeight="1">
      <c r="A496" s="38"/>
      <c r="B496" s="39"/>
      <c r="C496" s="257" t="s">
        <v>1</v>
      </c>
      <c r="D496" s="257" t="s">
        <v>2620</v>
      </c>
      <c r="E496" s="19" t="s">
        <v>1</v>
      </c>
      <c r="F496" s="258">
        <v>2.766</v>
      </c>
      <c r="G496" s="38"/>
      <c r="H496" s="39"/>
    </row>
    <row r="497" s="2" customFormat="1" ht="16.8" customHeight="1">
      <c r="A497" s="38"/>
      <c r="B497" s="39"/>
      <c r="C497" s="257" t="s">
        <v>210</v>
      </c>
      <c r="D497" s="257" t="s">
        <v>276</v>
      </c>
      <c r="E497" s="19" t="s">
        <v>1</v>
      </c>
      <c r="F497" s="258">
        <v>2.766</v>
      </c>
      <c r="G497" s="38"/>
      <c r="H497" s="39"/>
    </row>
    <row r="498" s="2" customFormat="1" ht="16.8" customHeight="1">
      <c r="A498" s="38"/>
      <c r="B498" s="39"/>
      <c r="C498" s="259" t="s">
        <v>2668</v>
      </c>
      <c r="D498" s="38"/>
      <c r="E498" s="38"/>
      <c r="F498" s="38"/>
      <c r="G498" s="38"/>
      <c r="H498" s="39"/>
    </row>
    <row r="499" s="2" customFormat="1">
      <c r="A499" s="38"/>
      <c r="B499" s="39"/>
      <c r="C499" s="257" t="s">
        <v>289</v>
      </c>
      <c r="D499" s="257" t="s">
        <v>290</v>
      </c>
      <c r="E499" s="19" t="s">
        <v>267</v>
      </c>
      <c r="F499" s="258">
        <v>2.766</v>
      </c>
      <c r="G499" s="38"/>
      <c r="H499" s="39"/>
    </row>
    <row r="500" s="2" customFormat="1">
      <c r="A500" s="38"/>
      <c r="B500" s="39"/>
      <c r="C500" s="257" t="s">
        <v>293</v>
      </c>
      <c r="D500" s="257" t="s">
        <v>294</v>
      </c>
      <c r="E500" s="19" t="s">
        <v>267</v>
      </c>
      <c r="F500" s="258">
        <v>27.66</v>
      </c>
      <c r="G500" s="38"/>
      <c r="H500" s="39"/>
    </row>
    <row r="501" s="2" customFormat="1" ht="16.8" customHeight="1">
      <c r="A501" s="38"/>
      <c r="B501" s="39"/>
      <c r="C501" s="257" t="s">
        <v>298</v>
      </c>
      <c r="D501" s="257" t="s">
        <v>299</v>
      </c>
      <c r="E501" s="19" t="s">
        <v>300</v>
      </c>
      <c r="F501" s="258">
        <v>4.9790000000000001</v>
      </c>
      <c r="G501" s="38"/>
      <c r="H501" s="39"/>
    </row>
    <row r="502" s="2" customFormat="1" ht="16.8" customHeight="1">
      <c r="A502" s="38"/>
      <c r="B502" s="39"/>
      <c r="C502" s="257" t="s">
        <v>304</v>
      </c>
      <c r="D502" s="257" t="s">
        <v>305</v>
      </c>
      <c r="E502" s="19" t="s">
        <v>267</v>
      </c>
      <c r="F502" s="258">
        <v>2.766</v>
      </c>
      <c r="G502" s="38"/>
      <c r="H502" s="39"/>
    </row>
    <row r="503" s="2" customFormat="1" ht="16.8" customHeight="1">
      <c r="A503" s="38"/>
      <c r="B503" s="39"/>
      <c r="C503" s="253" t="s">
        <v>222</v>
      </c>
      <c r="D503" s="254" t="s">
        <v>1</v>
      </c>
      <c r="E503" s="255" t="s">
        <v>1</v>
      </c>
      <c r="F503" s="256">
        <v>15.720000000000001</v>
      </c>
      <c r="G503" s="38"/>
      <c r="H503" s="39"/>
    </row>
    <row r="504" s="2" customFormat="1" ht="16.8" customHeight="1">
      <c r="A504" s="38"/>
      <c r="B504" s="39"/>
      <c r="C504" s="257" t="s">
        <v>1</v>
      </c>
      <c r="D504" s="257" t="s">
        <v>2273</v>
      </c>
      <c r="E504" s="19" t="s">
        <v>1</v>
      </c>
      <c r="F504" s="258">
        <v>15.720000000000001</v>
      </c>
      <c r="G504" s="38"/>
      <c r="H504" s="39"/>
    </row>
    <row r="505" s="2" customFormat="1" ht="16.8" customHeight="1">
      <c r="A505" s="38"/>
      <c r="B505" s="39"/>
      <c r="C505" s="257" t="s">
        <v>222</v>
      </c>
      <c r="D505" s="257" t="s">
        <v>276</v>
      </c>
      <c r="E505" s="19" t="s">
        <v>1</v>
      </c>
      <c r="F505" s="258">
        <v>15.720000000000001</v>
      </c>
      <c r="G505" s="38"/>
      <c r="H505" s="39"/>
    </row>
    <row r="506" s="2" customFormat="1" ht="16.8" customHeight="1">
      <c r="A506" s="38"/>
      <c r="B506" s="39"/>
      <c r="C506" s="259" t="s">
        <v>2668</v>
      </c>
      <c r="D506" s="38"/>
      <c r="E506" s="38"/>
      <c r="F506" s="38"/>
      <c r="G506" s="38"/>
      <c r="H506" s="39"/>
    </row>
    <row r="507" s="2" customFormat="1" ht="16.8" customHeight="1">
      <c r="A507" s="38"/>
      <c r="B507" s="39"/>
      <c r="C507" s="257" t="s">
        <v>977</v>
      </c>
      <c r="D507" s="257" t="s">
        <v>978</v>
      </c>
      <c r="E507" s="19" t="s">
        <v>220</v>
      </c>
      <c r="F507" s="258">
        <v>15.720000000000001</v>
      </c>
      <c r="G507" s="38"/>
      <c r="H507" s="39"/>
    </row>
    <row r="508" s="2" customFormat="1" ht="16.8" customHeight="1">
      <c r="A508" s="38"/>
      <c r="B508" s="39"/>
      <c r="C508" s="257" t="s">
        <v>1017</v>
      </c>
      <c r="D508" s="257" t="s">
        <v>1018</v>
      </c>
      <c r="E508" s="19" t="s">
        <v>220</v>
      </c>
      <c r="F508" s="258">
        <v>15.720000000000001</v>
      </c>
      <c r="G508" s="38"/>
      <c r="H508" s="39"/>
    </row>
    <row r="509" s="2" customFormat="1" ht="16.8" customHeight="1">
      <c r="A509" s="38"/>
      <c r="B509" s="39"/>
      <c r="C509" s="257" t="s">
        <v>990</v>
      </c>
      <c r="D509" s="257" t="s">
        <v>991</v>
      </c>
      <c r="E509" s="19" t="s">
        <v>220</v>
      </c>
      <c r="F509" s="258">
        <v>17.292000000000002</v>
      </c>
      <c r="G509" s="38"/>
      <c r="H509" s="39"/>
    </row>
    <row r="510" s="2" customFormat="1" ht="16.8" customHeight="1">
      <c r="A510" s="38"/>
      <c r="B510" s="39"/>
      <c r="C510" s="253" t="s">
        <v>2128</v>
      </c>
      <c r="D510" s="254" t="s">
        <v>1</v>
      </c>
      <c r="E510" s="255" t="s">
        <v>1</v>
      </c>
      <c r="F510" s="256">
        <v>14.6</v>
      </c>
      <c r="G510" s="38"/>
      <c r="H510" s="39"/>
    </row>
    <row r="511" s="2" customFormat="1" ht="16.8" customHeight="1">
      <c r="A511" s="38"/>
      <c r="B511" s="39"/>
      <c r="C511" s="257" t="s">
        <v>1</v>
      </c>
      <c r="D511" s="257" t="s">
        <v>2611</v>
      </c>
      <c r="E511" s="19" t="s">
        <v>1</v>
      </c>
      <c r="F511" s="258">
        <v>14.6</v>
      </c>
      <c r="G511" s="38"/>
      <c r="H511" s="39"/>
    </row>
    <row r="512" s="2" customFormat="1" ht="16.8" customHeight="1">
      <c r="A512" s="38"/>
      <c r="B512" s="39"/>
      <c r="C512" s="257" t="s">
        <v>2128</v>
      </c>
      <c r="D512" s="257" t="s">
        <v>276</v>
      </c>
      <c r="E512" s="19" t="s">
        <v>1</v>
      </c>
      <c r="F512" s="258">
        <v>14.6</v>
      </c>
      <c r="G512" s="38"/>
      <c r="H512" s="39"/>
    </row>
    <row r="513" s="2" customFormat="1" ht="16.8" customHeight="1">
      <c r="A513" s="38"/>
      <c r="B513" s="39"/>
      <c r="C513" s="259" t="s">
        <v>2668</v>
      </c>
      <c r="D513" s="38"/>
      <c r="E513" s="38"/>
      <c r="F513" s="38"/>
      <c r="G513" s="38"/>
      <c r="H513" s="39"/>
    </row>
    <row r="514" s="2" customFormat="1" ht="16.8" customHeight="1">
      <c r="A514" s="38"/>
      <c r="B514" s="39"/>
      <c r="C514" s="257" t="s">
        <v>500</v>
      </c>
      <c r="D514" s="257" t="s">
        <v>501</v>
      </c>
      <c r="E514" s="19" t="s">
        <v>220</v>
      </c>
      <c r="F514" s="258">
        <v>14.6</v>
      </c>
      <c r="G514" s="38"/>
      <c r="H514" s="39"/>
    </row>
    <row r="515" s="2" customFormat="1" ht="16.8" customHeight="1">
      <c r="A515" s="38"/>
      <c r="B515" s="39"/>
      <c r="C515" s="257" t="s">
        <v>2539</v>
      </c>
      <c r="D515" s="257" t="s">
        <v>2540</v>
      </c>
      <c r="E515" s="19" t="s">
        <v>220</v>
      </c>
      <c r="F515" s="258">
        <v>14.6</v>
      </c>
      <c r="G515" s="38"/>
      <c r="H515" s="39"/>
    </row>
    <row r="516" s="2" customFormat="1">
      <c r="A516" s="38"/>
      <c r="B516" s="39"/>
      <c r="C516" s="257" t="s">
        <v>2542</v>
      </c>
      <c r="D516" s="257" t="s">
        <v>2543</v>
      </c>
      <c r="E516" s="19" t="s">
        <v>267</v>
      </c>
      <c r="F516" s="258">
        <v>2.1899999999999999</v>
      </c>
      <c r="G516" s="38"/>
      <c r="H516" s="39"/>
    </row>
    <row r="517" s="2" customFormat="1" ht="16.8" customHeight="1">
      <c r="A517" s="38"/>
      <c r="B517" s="39"/>
      <c r="C517" s="257" t="s">
        <v>318</v>
      </c>
      <c r="D517" s="257" t="s">
        <v>319</v>
      </c>
      <c r="E517" s="19" t="s">
        <v>220</v>
      </c>
      <c r="F517" s="258">
        <v>14.6</v>
      </c>
      <c r="G517" s="38"/>
      <c r="H517" s="39"/>
    </row>
    <row r="518" s="2" customFormat="1" ht="16.8" customHeight="1">
      <c r="A518" s="38"/>
      <c r="B518" s="39"/>
      <c r="C518" s="257" t="s">
        <v>492</v>
      </c>
      <c r="D518" s="257" t="s">
        <v>493</v>
      </c>
      <c r="E518" s="19" t="s">
        <v>220</v>
      </c>
      <c r="F518" s="258">
        <v>14.6</v>
      </c>
      <c r="G518" s="38"/>
      <c r="H518" s="39"/>
    </row>
    <row r="519" s="2" customFormat="1" ht="16.8" customHeight="1">
      <c r="A519" s="38"/>
      <c r="B519" s="39"/>
      <c r="C519" s="257" t="s">
        <v>496</v>
      </c>
      <c r="D519" s="257" t="s">
        <v>497</v>
      </c>
      <c r="E519" s="19" t="s">
        <v>220</v>
      </c>
      <c r="F519" s="258">
        <v>14.6</v>
      </c>
      <c r="G519" s="38"/>
      <c r="H519" s="39"/>
    </row>
    <row r="520" s="2" customFormat="1" ht="16.8" customHeight="1">
      <c r="A520" s="38"/>
      <c r="B520" s="39"/>
      <c r="C520" s="257" t="s">
        <v>2555</v>
      </c>
      <c r="D520" s="257" t="s">
        <v>2556</v>
      </c>
      <c r="E520" s="19" t="s">
        <v>220</v>
      </c>
      <c r="F520" s="258">
        <v>15.33</v>
      </c>
      <c r="G520" s="38"/>
      <c r="H520" s="39"/>
    </row>
    <row r="521" s="2" customFormat="1" ht="16.8" customHeight="1">
      <c r="A521" s="38"/>
      <c r="B521" s="39"/>
      <c r="C521" s="253" t="s">
        <v>2210</v>
      </c>
      <c r="D521" s="254" t="s">
        <v>1</v>
      </c>
      <c r="E521" s="255" t="s">
        <v>1</v>
      </c>
      <c r="F521" s="256">
        <v>15.720000000000001</v>
      </c>
      <c r="G521" s="38"/>
      <c r="H521" s="39"/>
    </row>
    <row r="522" s="2" customFormat="1" ht="16.8" customHeight="1">
      <c r="A522" s="38"/>
      <c r="B522" s="39"/>
      <c r="C522" s="257" t="s">
        <v>1</v>
      </c>
      <c r="D522" s="257" t="s">
        <v>2653</v>
      </c>
      <c r="E522" s="19" t="s">
        <v>1</v>
      </c>
      <c r="F522" s="258">
        <v>14.720000000000001</v>
      </c>
      <c r="G522" s="38"/>
      <c r="H522" s="39"/>
    </row>
    <row r="523" s="2" customFormat="1" ht="16.8" customHeight="1">
      <c r="A523" s="38"/>
      <c r="B523" s="39"/>
      <c r="C523" s="257" t="s">
        <v>1</v>
      </c>
      <c r="D523" s="257" t="s">
        <v>2654</v>
      </c>
      <c r="E523" s="19" t="s">
        <v>1</v>
      </c>
      <c r="F523" s="258">
        <v>1</v>
      </c>
      <c r="G523" s="38"/>
      <c r="H523" s="39"/>
    </row>
    <row r="524" s="2" customFormat="1" ht="16.8" customHeight="1">
      <c r="A524" s="38"/>
      <c r="B524" s="39"/>
      <c r="C524" s="257" t="s">
        <v>2210</v>
      </c>
      <c r="D524" s="257" t="s">
        <v>276</v>
      </c>
      <c r="E524" s="19" t="s">
        <v>1</v>
      </c>
      <c r="F524" s="258">
        <v>15.720000000000001</v>
      </c>
      <c r="G524" s="38"/>
      <c r="H524" s="39"/>
    </row>
    <row r="525" s="2" customFormat="1" ht="16.8" customHeight="1">
      <c r="A525" s="38"/>
      <c r="B525" s="39"/>
      <c r="C525" s="259" t="s">
        <v>2668</v>
      </c>
      <c r="D525" s="38"/>
      <c r="E525" s="38"/>
      <c r="F525" s="38"/>
      <c r="G525" s="38"/>
      <c r="H525" s="39"/>
    </row>
    <row r="526" s="2" customFormat="1" ht="16.8" customHeight="1">
      <c r="A526" s="38"/>
      <c r="B526" s="39"/>
      <c r="C526" s="257" t="s">
        <v>2245</v>
      </c>
      <c r="D526" s="257" t="s">
        <v>2246</v>
      </c>
      <c r="E526" s="19" t="s">
        <v>220</v>
      </c>
      <c r="F526" s="258">
        <v>15.720000000000001</v>
      </c>
      <c r="G526" s="38"/>
      <c r="H526" s="39"/>
    </row>
    <row r="527" s="2" customFormat="1" ht="16.8" customHeight="1">
      <c r="A527" s="38"/>
      <c r="B527" s="39"/>
      <c r="C527" s="257" t="s">
        <v>977</v>
      </c>
      <c r="D527" s="257" t="s">
        <v>978</v>
      </c>
      <c r="E527" s="19" t="s">
        <v>220</v>
      </c>
      <c r="F527" s="258">
        <v>15.720000000000001</v>
      </c>
      <c r="G527" s="38"/>
      <c r="H527" s="39"/>
    </row>
    <row r="528" s="2" customFormat="1" ht="16.8" customHeight="1">
      <c r="A528" s="38"/>
      <c r="B528" s="39"/>
      <c r="C528" s="253" t="s">
        <v>2211</v>
      </c>
      <c r="D528" s="254" t="s">
        <v>1</v>
      </c>
      <c r="E528" s="255" t="s">
        <v>1</v>
      </c>
      <c r="F528" s="256">
        <v>7.6799999999999997</v>
      </c>
      <c r="G528" s="38"/>
      <c r="H528" s="39"/>
    </row>
    <row r="529" s="2" customFormat="1" ht="16.8" customHeight="1">
      <c r="A529" s="38"/>
      <c r="B529" s="39"/>
      <c r="C529" s="257" t="s">
        <v>1</v>
      </c>
      <c r="D529" s="257" t="s">
        <v>2664</v>
      </c>
      <c r="E529" s="19" t="s">
        <v>1</v>
      </c>
      <c r="F529" s="258">
        <v>7.6799999999999997</v>
      </c>
      <c r="G529" s="38"/>
      <c r="H529" s="39"/>
    </row>
    <row r="530" s="2" customFormat="1" ht="16.8" customHeight="1">
      <c r="A530" s="38"/>
      <c r="B530" s="39"/>
      <c r="C530" s="257" t="s">
        <v>2211</v>
      </c>
      <c r="D530" s="257" t="s">
        <v>276</v>
      </c>
      <c r="E530" s="19" t="s">
        <v>1</v>
      </c>
      <c r="F530" s="258">
        <v>7.6799999999999997</v>
      </c>
      <c r="G530" s="38"/>
      <c r="H530" s="39"/>
    </row>
    <row r="531" s="2" customFormat="1" ht="16.8" customHeight="1">
      <c r="A531" s="38"/>
      <c r="B531" s="39"/>
      <c r="C531" s="259" t="s">
        <v>2668</v>
      </c>
      <c r="D531" s="38"/>
      <c r="E531" s="38"/>
      <c r="F531" s="38"/>
      <c r="G531" s="38"/>
      <c r="H531" s="39"/>
    </row>
    <row r="532" s="2" customFormat="1" ht="16.8" customHeight="1">
      <c r="A532" s="38"/>
      <c r="B532" s="39"/>
      <c r="C532" s="257" t="s">
        <v>2281</v>
      </c>
      <c r="D532" s="257" t="s">
        <v>2282</v>
      </c>
      <c r="E532" s="19" t="s">
        <v>220</v>
      </c>
      <c r="F532" s="258">
        <v>7.6799999999999997</v>
      </c>
      <c r="G532" s="38"/>
      <c r="H532" s="39"/>
    </row>
    <row r="533" s="2" customFormat="1" ht="16.8" customHeight="1">
      <c r="A533" s="38"/>
      <c r="B533" s="39"/>
      <c r="C533" s="257" t="s">
        <v>2285</v>
      </c>
      <c r="D533" s="257" t="s">
        <v>2286</v>
      </c>
      <c r="E533" s="19" t="s">
        <v>220</v>
      </c>
      <c r="F533" s="258">
        <v>8.4480000000000004</v>
      </c>
      <c r="G533" s="38"/>
      <c r="H533" s="39"/>
    </row>
    <row r="534" s="2" customFormat="1" ht="16.8" customHeight="1">
      <c r="A534" s="38"/>
      <c r="B534" s="39"/>
      <c r="C534" s="253" t="s">
        <v>2213</v>
      </c>
      <c r="D534" s="254" t="s">
        <v>1</v>
      </c>
      <c r="E534" s="255" t="s">
        <v>1</v>
      </c>
      <c r="F534" s="256">
        <v>0.57599999999999996</v>
      </c>
      <c r="G534" s="38"/>
      <c r="H534" s="39"/>
    </row>
    <row r="535" s="2" customFormat="1" ht="16.8" customHeight="1">
      <c r="A535" s="38"/>
      <c r="B535" s="39"/>
      <c r="C535" s="257" t="s">
        <v>1</v>
      </c>
      <c r="D535" s="257" t="s">
        <v>2224</v>
      </c>
      <c r="E535" s="19" t="s">
        <v>1</v>
      </c>
      <c r="F535" s="258">
        <v>0</v>
      </c>
      <c r="G535" s="38"/>
      <c r="H535" s="39"/>
    </row>
    <row r="536" s="2" customFormat="1" ht="16.8" customHeight="1">
      <c r="A536" s="38"/>
      <c r="B536" s="39"/>
      <c r="C536" s="257" t="s">
        <v>1</v>
      </c>
      <c r="D536" s="257" t="s">
        <v>2617</v>
      </c>
      <c r="E536" s="19" t="s">
        <v>1</v>
      </c>
      <c r="F536" s="258">
        <v>0.28799999999999998</v>
      </c>
      <c r="G536" s="38"/>
      <c r="H536" s="39"/>
    </row>
    <row r="537" s="2" customFormat="1" ht="16.8" customHeight="1">
      <c r="A537" s="38"/>
      <c r="B537" s="39"/>
      <c r="C537" s="257" t="s">
        <v>1</v>
      </c>
      <c r="D537" s="257" t="s">
        <v>2618</v>
      </c>
      <c r="E537" s="19" t="s">
        <v>1</v>
      </c>
      <c r="F537" s="258">
        <v>0.28799999999999998</v>
      </c>
      <c r="G537" s="38"/>
      <c r="H537" s="39"/>
    </row>
    <row r="538" s="2" customFormat="1" ht="16.8" customHeight="1">
      <c r="A538" s="38"/>
      <c r="B538" s="39"/>
      <c r="C538" s="257" t="s">
        <v>2213</v>
      </c>
      <c r="D538" s="257" t="s">
        <v>276</v>
      </c>
      <c r="E538" s="19" t="s">
        <v>1</v>
      </c>
      <c r="F538" s="258">
        <v>0.57599999999999996</v>
      </c>
      <c r="G538" s="38"/>
      <c r="H538" s="39"/>
    </row>
    <row r="539" s="2" customFormat="1" ht="16.8" customHeight="1">
      <c r="A539" s="38"/>
      <c r="B539" s="39"/>
      <c r="C539" s="259" t="s">
        <v>2668</v>
      </c>
      <c r="D539" s="38"/>
      <c r="E539" s="38"/>
      <c r="F539" s="38"/>
      <c r="G539" s="38"/>
      <c r="H539" s="39"/>
    </row>
    <row r="540" s="2" customFormat="1">
      <c r="A540" s="38"/>
      <c r="B540" s="39"/>
      <c r="C540" s="257" t="s">
        <v>2221</v>
      </c>
      <c r="D540" s="257" t="s">
        <v>2222</v>
      </c>
      <c r="E540" s="19" t="s">
        <v>267</v>
      </c>
      <c r="F540" s="258">
        <v>0.57599999999999996</v>
      </c>
      <c r="G540" s="38"/>
      <c r="H540" s="39"/>
    </row>
    <row r="541" s="2" customFormat="1">
      <c r="A541" s="38"/>
      <c r="B541" s="39"/>
      <c r="C541" s="257" t="s">
        <v>289</v>
      </c>
      <c r="D541" s="257" t="s">
        <v>290</v>
      </c>
      <c r="E541" s="19" t="s">
        <v>267</v>
      </c>
      <c r="F541" s="258">
        <v>2.766</v>
      </c>
      <c r="G541" s="38"/>
      <c r="H541" s="39"/>
    </row>
    <row r="542" s="2" customFormat="1" ht="7.44" customHeight="1">
      <c r="A542" s="38"/>
      <c r="B542" s="60"/>
      <c r="C542" s="61"/>
      <c r="D542" s="61"/>
      <c r="E542" s="61"/>
      <c r="F542" s="61"/>
      <c r="G542" s="61"/>
      <c r="H542" s="39"/>
    </row>
    <row r="543" s="2" customFormat="1">
      <c r="A543" s="38"/>
      <c r="B543" s="38"/>
      <c r="C543" s="38"/>
      <c r="D543" s="38"/>
      <c r="E543" s="38"/>
      <c r="F543" s="38"/>
      <c r="G543" s="38"/>
      <c r="H543" s="38"/>
    </row>
  </sheetData>
  <mergeCells count="2">
    <mergeCell ref="D5:F5"/>
    <mergeCell ref="D6:F6"/>
  </mergeCells>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95</v>
      </c>
      <c r="AZ2" s="202" t="s">
        <v>198</v>
      </c>
      <c r="BA2" s="202" t="s">
        <v>1</v>
      </c>
      <c r="BB2" s="202" t="s">
        <v>1</v>
      </c>
      <c r="BC2" s="202" t="s">
        <v>199</v>
      </c>
      <c r="BD2" s="202" t="s">
        <v>87</v>
      </c>
    </row>
    <row r="3" s="1" customFormat="1" ht="6.96" customHeight="1">
      <c r="B3" s="20"/>
      <c r="C3" s="21"/>
      <c r="D3" s="21"/>
      <c r="E3" s="21"/>
      <c r="F3" s="21"/>
      <c r="G3" s="21"/>
      <c r="H3" s="21"/>
      <c r="I3" s="21"/>
      <c r="J3" s="21"/>
      <c r="K3" s="21"/>
      <c r="L3" s="22"/>
      <c r="AT3" s="19" t="s">
        <v>87</v>
      </c>
      <c r="AZ3" s="202" t="s">
        <v>200</v>
      </c>
      <c r="BA3" s="202" t="s">
        <v>1</v>
      </c>
      <c r="BB3" s="202" t="s">
        <v>1</v>
      </c>
      <c r="BC3" s="202" t="s">
        <v>201</v>
      </c>
      <c r="BD3" s="202" t="s">
        <v>87</v>
      </c>
    </row>
    <row r="4" s="1" customFormat="1" ht="24.96" customHeight="1">
      <c r="B4" s="22"/>
      <c r="D4" s="23" t="s">
        <v>150</v>
      </c>
      <c r="L4" s="22"/>
      <c r="M4" s="128" t="s">
        <v>10</v>
      </c>
      <c r="AT4" s="19" t="s">
        <v>3</v>
      </c>
      <c r="AZ4" s="202" t="s">
        <v>202</v>
      </c>
      <c r="BA4" s="202" t="s">
        <v>1</v>
      </c>
      <c r="BB4" s="202" t="s">
        <v>1</v>
      </c>
      <c r="BC4" s="202" t="s">
        <v>203</v>
      </c>
      <c r="BD4" s="202" t="s">
        <v>87</v>
      </c>
    </row>
    <row r="5" s="1" customFormat="1" ht="6.96" customHeight="1">
      <c r="B5" s="22"/>
      <c r="L5" s="22"/>
      <c r="AZ5" s="202" t="s">
        <v>204</v>
      </c>
      <c r="BA5" s="202" t="s">
        <v>1</v>
      </c>
      <c r="BB5" s="202" t="s">
        <v>1</v>
      </c>
      <c r="BC5" s="202" t="s">
        <v>205</v>
      </c>
      <c r="BD5" s="202" t="s">
        <v>87</v>
      </c>
    </row>
    <row r="6" s="1" customFormat="1" ht="12" customHeight="1">
      <c r="B6" s="22"/>
      <c r="D6" s="32" t="s">
        <v>16</v>
      </c>
      <c r="L6" s="22"/>
      <c r="AZ6" s="202" t="s">
        <v>206</v>
      </c>
      <c r="BA6" s="202" t="s">
        <v>1</v>
      </c>
      <c r="BB6" s="202" t="s">
        <v>1</v>
      </c>
      <c r="BC6" s="202" t="s">
        <v>207</v>
      </c>
      <c r="BD6" s="202" t="s">
        <v>87</v>
      </c>
    </row>
    <row r="7" s="1" customFormat="1" ht="16.5" customHeight="1">
      <c r="B7" s="22"/>
      <c r="E7" s="129" t="str">
        <f>'Rekapitulace stavby'!K6</f>
        <v>Klubovna volejbalu, stavební úpravy sportoviště-aktualizace 09/2023</v>
      </c>
      <c r="F7" s="32"/>
      <c r="G7" s="32"/>
      <c r="H7" s="32"/>
      <c r="L7" s="22"/>
      <c r="AZ7" s="202" t="s">
        <v>208</v>
      </c>
      <c r="BA7" s="202" t="s">
        <v>1</v>
      </c>
      <c r="BB7" s="202" t="s">
        <v>1</v>
      </c>
      <c r="BC7" s="202" t="s">
        <v>209</v>
      </c>
      <c r="BD7" s="202" t="s">
        <v>87</v>
      </c>
    </row>
    <row r="8" s="1" customFormat="1" ht="12" customHeight="1">
      <c r="B8" s="22"/>
      <c r="D8" s="32" t="s">
        <v>151</v>
      </c>
      <c r="L8" s="22"/>
      <c r="AZ8" s="202" t="s">
        <v>210</v>
      </c>
      <c r="BA8" s="202" t="s">
        <v>1</v>
      </c>
      <c r="BB8" s="202" t="s">
        <v>1</v>
      </c>
      <c r="BC8" s="202" t="s">
        <v>211</v>
      </c>
      <c r="BD8" s="202" t="s">
        <v>87</v>
      </c>
    </row>
    <row r="9" s="2" customFormat="1" ht="16.5" customHeight="1">
      <c r="A9" s="38"/>
      <c r="B9" s="39"/>
      <c r="C9" s="38"/>
      <c r="D9" s="38"/>
      <c r="E9" s="129" t="s">
        <v>212</v>
      </c>
      <c r="F9" s="38"/>
      <c r="G9" s="38"/>
      <c r="H9" s="38"/>
      <c r="I9" s="38"/>
      <c r="J9" s="38"/>
      <c r="K9" s="38"/>
      <c r="L9" s="55"/>
      <c r="S9" s="38"/>
      <c r="T9" s="38"/>
      <c r="U9" s="38"/>
      <c r="V9" s="38"/>
      <c r="W9" s="38"/>
      <c r="X9" s="38"/>
      <c r="Y9" s="38"/>
      <c r="Z9" s="38"/>
      <c r="AA9" s="38"/>
      <c r="AB9" s="38"/>
      <c r="AC9" s="38"/>
      <c r="AD9" s="38"/>
      <c r="AE9" s="38"/>
      <c r="AZ9" s="202" t="s">
        <v>213</v>
      </c>
      <c r="BA9" s="202" t="s">
        <v>1</v>
      </c>
      <c r="BB9" s="202" t="s">
        <v>1</v>
      </c>
      <c r="BC9" s="202" t="s">
        <v>214</v>
      </c>
      <c r="BD9" s="202" t="s">
        <v>87</v>
      </c>
    </row>
    <row r="10" s="2" customFormat="1" ht="12" customHeight="1">
      <c r="A10" s="38"/>
      <c r="B10" s="39"/>
      <c r="C10" s="38"/>
      <c r="D10" s="32" t="s">
        <v>215</v>
      </c>
      <c r="E10" s="38"/>
      <c r="F10" s="38"/>
      <c r="G10" s="38"/>
      <c r="H10" s="38"/>
      <c r="I10" s="38"/>
      <c r="J10" s="38"/>
      <c r="K10" s="38"/>
      <c r="L10" s="55"/>
      <c r="S10" s="38"/>
      <c r="T10" s="38"/>
      <c r="U10" s="38"/>
      <c r="V10" s="38"/>
      <c r="W10" s="38"/>
      <c r="X10" s="38"/>
      <c r="Y10" s="38"/>
      <c r="Z10" s="38"/>
      <c r="AA10" s="38"/>
      <c r="AB10" s="38"/>
      <c r="AC10" s="38"/>
      <c r="AD10" s="38"/>
      <c r="AE10" s="38"/>
      <c r="AZ10" s="202" t="s">
        <v>216</v>
      </c>
      <c r="BA10" s="202" t="s">
        <v>1</v>
      </c>
      <c r="BB10" s="202" t="s">
        <v>1</v>
      </c>
      <c r="BC10" s="202" t="s">
        <v>217</v>
      </c>
      <c r="BD10" s="202" t="s">
        <v>87</v>
      </c>
    </row>
    <row r="11" s="2" customFormat="1" ht="16.5" customHeight="1">
      <c r="A11" s="38"/>
      <c r="B11" s="39"/>
      <c r="C11" s="38"/>
      <c r="D11" s="38"/>
      <c r="E11" s="67" t="s">
        <v>218</v>
      </c>
      <c r="F11" s="38"/>
      <c r="G11" s="38"/>
      <c r="H11" s="38"/>
      <c r="I11" s="38"/>
      <c r="J11" s="38"/>
      <c r="K11" s="38"/>
      <c r="L11" s="55"/>
      <c r="S11" s="38"/>
      <c r="T11" s="38"/>
      <c r="U11" s="38"/>
      <c r="V11" s="38"/>
      <c r="W11" s="38"/>
      <c r="X11" s="38"/>
      <c r="Y11" s="38"/>
      <c r="Z11" s="38"/>
      <c r="AA11" s="38"/>
      <c r="AB11" s="38"/>
      <c r="AC11" s="38"/>
      <c r="AD11" s="38"/>
      <c r="AE11" s="38"/>
      <c r="AZ11" s="202" t="s">
        <v>219</v>
      </c>
      <c r="BA11" s="202" t="s">
        <v>1</v>
      </c>
      <c r="BB11" s="202" t="s">
        <v>220</v>
      </c>
      <c r="BC11" s="202" t="s">
        <v>221</v>
      </c>
      <c r="BD11" s="202" t="s">
        <v>194</v>
      </c>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c r="AZ12" s="202" t="s">
        <v>222</v>
      </c>
      <c r="BA12" s="202" t="s">
        <v>1</v>
      </c>
      <c r="BB12" s="202" t="s">
        <v>1</v>
      </c>
      <c r="BC12" s="202" t="s">
        <v>223</v>
      </c>
      <c r="BD12" s="202" t="s">
        <v>87</v>
      </c>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c r="AZ13" s="202" t="s">
        <v>224</v>
      </c>
      <c r="BA13" s="202" t="s">
        <v>1</v>
      </c>
      <c r="BB13" s="202" t="s">
        <v>1</v>
      </c>
      <c r="BC13" s="202" t="s">
        <v>225</v>
      </c>
      <c r="BD13" s="202" t="s">
        <v>87</v>
      </c>
    </row>
    <row r="14" s="2" customFormat="1" ht="12" customHeight="1">
      <c r="A14" s="38"/>
      <c r="B14" s="39"/>
      <c r="C14" s="38"/>
      <c r="D14" s="32" t="s">
        <v>20</v>
      </c>
      <c r="E14" s="38"/>
      <c r="F14" s="27" t="s">
        <v>21</v>
      </c>
      <c r="G14" s="38"/>
      <c r="H14" s="38"/>
      <c r="I14" s="32" t="s">
        <v>22</v>
      </c>
      <c r="J14" s="69" t="str">
        <f>'Rekapitulace stavby'!AN8</f>
        <v>18. 9. 2023</v>
      </c>
      <c r="K14" s="38"/>
      <c r="L14" s="55"/>
      <c r="S14" s="38"/>
      <c r="T14" s="38"/>
      <c r="U14" s="38"/>
      <c r="V14" s="38"/>
      <c r="W14" s="38"/>
      <c r="X14" s="38"/>
      <c r="Y14" s="38"/>
      <c r="Z14" s="38"/>
      <c r="AA14" s="38"/>
      <c r="AB14" s="38"/>
      <c r="AC14" s="38"/>
      <c r="AD14" s="38"/>
      <c r="AE14" s="38"/>
      <c r="AZ14" s="202" t="s">
        <v>226</v>
      </c>
      <c r="BA14" s="202" t="s">
        <v>1</v>
      </c>
      <c r="BB14" s="202" t="s">
        <v>1</v>
      </c>
      <c r="BC14" s="202" t="s">
        <v>227</v>
      </c>
      <c r="BD14" s="202" t="s">
        <v>87</v>
      </c>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c r="AZ15" s="202" t="s">
        <v>228</v>
      </c>
      <c r="BA15" s="202" t="s">
        <v>1</v>
      </c>
      <c r="BB15" s="202" t="s">
        <v>1</v>
      </c>
      <c r="BC15" s="202" t="s">
        <v>229</v>
      </c>
      <c r="BD15" s="202" t="s">
        <v>87</v>
      </c>
    </row>
    <row r="16" s="2" customFormat="1" ht="12" customHeight="1">
      <c r="A16" s="38"/>
      <c r="B16" s="39"/>
      <c r="C16" s="38"/>
      <c r="D16" s="32" t="s">
        <v>24</v>
      </c>
      <c r="E16" s="38"/>
      <c r="F16" s="38"/>
      <c r="G16" s="38"/>
      <c r="H16" s="38"/>
      <c r="I16" s="32" t="s">
        <v>25</v>
      </c>
      <c r="J16" s="27" t="s">
        <v>1</v>
      </c>
      <c r="K16" s="38"/>
      <c r="L16" s="55"/>
      <c r="S16" s="38"/>
      <c r="T16" s="38"/>
      <c r="U16" s="38"/>
      <c r="V16" s="38"/>
      <c r="W16" s="38"/>
      <c r="X16" s="38"/>
      <c r="Y16" s="38"/>
      <c r="Z16" s="38"/>
      <c r="AA16" s="38"/>
      <c r="AB16" s="38"/>
      <c r="AC16" s="38"/>
      <c r="AD16" s="38"/>
      <c r="AE16" s="38"/>
      <c r="AZ16" s="202" t="s">
        <v>230</v>
      </c>
      <c r="BA16" s="202" t="s">
        <v>1</v>
      </c>
      <c r="BB16" s="202" t="s">
        <v>1</v>
      </c>
      <c r="BC16" s="202" t="s">
        <v>231</v>
      </c>
      <c r="BD16" s="202" t="s">
        <v>87</v>
      </c>
    </row>
    <row r="17" s="2" customFormat="1" ht="18" customHeight="1">
      <c r="A17" s="38"/>
      <c r="B17" s="39"/>
      <c r="C17" s="38"/>
      <c r="D17" s="38"/>
      <c r="E17" s="27" t="s">
        <v>26</v>
      </c>
      <c r="F17" s="38"/>
      <c r="G17" s="38"/>
      <c r="H17" s="38"/>
      <c r="I17" s="32" t="s">
        <v>27</v>
      </c>
      <c r="J17" s="27" t="s">
        <v>1</v>
      </c>
      <c r="K17" s="38"/>
      <c r="L17" s="55"/>
      <c r="S17" s="38"/>
      <c r="T17" s="38"/>
      <c r="U17" s="38"/>
      <c r="V17" s="38"/>
      <c r="W17" s="38"/>
      <c r="X17" s="38"/>
      <c r="Y17" s="38"/>
      <c r="Z17" s="38"/>
      <c r="AA17" s="38"/>
      <c r="AB17" s="38"/>
      <c r="AC17" s="38"/>
      <c r="AD17" s="38"/>
      <c r="AE17" s="38"/>
      <c r="AZ17" s="202" t="s">
        <v>232</v>
      </c>
      <c r="BA17" s="202" t="s">
        <v>1</v>
      </c>
      <c r="BB17" s="202" t="s">
        <v>1</v>
      </c>
      <c r="BC17" s="202" t="s">
        <v>233</v>
      </c>
      <c r="BD17" s="202" t="s">
        <v>87</v>
      </c>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c r="AZ18" s="202" t="s">
        <v>234</v>
      </c>
      <c r="BA18" s="202" t="s">
        <v>1</v>
      </c>
      <c r="BB18" s="202" t="s">
        <v>1</v>
      </c>
      <c r="BC18" s="202" t="s">
        <v>235</v>
      </c>
      <c r="BD18" s="202" t="s">
        <v>87</v>
      </c>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c r="AZ19" s="202" t="s">
        <v>236</v>
      </c>
      <c r="BA19" s="202" t="s">
        <v>1</v>
      </c>
      <c r="BB19" s="202" t="s">
        <v>1</v>
      </c>
      <c r="BC19" s="202" t="s">
        <v>237</v>
      </c>
      <c r="BD19" s="202" t="s">
        <v>87</v>
      </c>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c r="AZ20" s="202" t="s">
        <v>238</v>
      </c>
      <c r="BA20" s="202" t="s">
        <v>1</v>
      </c>
      <c r="BB20" s="202" t="s">
        <v>1</v>
      </c>
      <c r="BC20" s="202" t="s">
        <v>239</v>
      </c>
      <c r="BD20" s="202" t="s">
        <v>87</v>
      </c>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
        <v>1</v>
      </c>
      <c r="K22" s="38"/>
      <c r="L22" s="55"/>
      <c r="S22" s="38"/>
      <c r="T22" s="38"/>
      <c r="U22" s="38"/>
      <c r="V22" s="38"/>
      <c r="W22" s="38"/>
      <c r="X22" s="38"/>
      <c r="Y22" s="38"/>
      <c r="Z22" s="38"/>
      <c r="AA22" s="38"/>
      <c r="AB22" s="38"/>
      <c r="AC22" s="38"/>
      <c r="AD22" s="38"/>
      <c r="AE22" s="38"/>
    </row>
    <row r="23" s="2" customFormat="1" ht="18" customHeight="1">
      <c r="A23" s="38"/>
      <c r="B23" s="39"/>
      <c r="C23" s="38"/>
      <c r="D23" s="38"/>
      <c r="E23" s="27" t="s">
        <v>31</v>
      </c>
      <c r="F23" s="38"/>
      <c r="G23" s="38"/>
      <c r="H23" s="38"/>
      <c r="I23" s="32" t="s">
        <v>27</v>
      </c>
      <c r="J23" s="27" t="s">
        <v>1</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
        <v>1</v>
      </c>
      <c r="K25" s="38"/>
      <c r="L25" s="55"/>
      <c r="S25" s="38"/>
      <c r="T25" s="38"/>
      <c r="U25" s="38"/>
      <c r="V25" s="38"/>
      <c r="W25" s="38"/>
      <c r="X25" s="38"/>
      <c r="Y25" s="38"/>
      <c r="Z25" s="38"/>
      <c r="AA25" s="38"/>
      <c r="AB25" s="38"/>
      <c r="AC25" s="38"/>
      <c r="AD25" s="38"/>
      <c r="AE25" s="38"/>
    </row>
    <row r="26" s="2" customFormat="1" ht="18" customHeight="1">
      <c r="A26" s="38"/>
      <c r="B26" s="39"/>
      <c r="C26" s="38"/>
      <c r="D26" s="38"/>
      <c r="E26" s="27" t="s">
        <v>34</v>
      </c>
      <c r="F26" s="38"/>
      <c r="G26" s="38"/>
      <c r="H26" s="38"/>
      <c r="I26" s="32" t="s">
        <v>27</v>
      </c>
      <c r="J26" s="27" t="s">
        <v>1</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35</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37</v>
      </c>
      <c r="E32" s="38"/>
      <c r="F32" s="38"/>
      <c r="G32" s="38"/>
      <c r="H32" s="38"/>
      <c r="I32" s="38"/>
      <c r="J32" s="96">
        <f>ROUND(J142,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39</v>
      </c>
      <c r="G34" s="38"/>
      <c r="H34" s="38"/>
      <c r="I34" s="43" t="s">
        <v>38</v>
      </c>
      <c r="J34" s="43" t="s">
        <v>40</v>
      </c>
      <c r="K34" s="38"/>
      <c r="L34" s="55"/>
      <c r="S34" s="38"/>
      <c r="T34" s="38"/>
      <c r="U34" s="38"/>
      <c r="V34" s="38"/>
      <c r="W34" s="38"/>
      <c r="X34" s="38"/>
      <c r="Y34" s="38"/>
      <c r="Z34" s="38"/>
      <c r="AA34" s="38"/>
      <c r="AB34" s="38"/>
      <c r="AC34" s="38"/>
      <c r="AD34" s="38"/>
      <c r="AE34" s="38"/>
    </row>
    <row r="35" s="2" customFormat="1" ht="14.4" customHeight="1">
      <c r="A35" s="38"/>
      <c r="B35" s="39"/>
      <c r="C35" s="38"/>
      <c r="D35" s="134" t="s">
        <v>41</v>
      </c>
      <c r="E35" s="32" t="s">
        <v>42</v>
      </c>
      <c r="F35" s="135">
        <f>ROUND((SUM(BE142:BE808)),  2)</f>
        <v>0</v>
      </c>
      <c r="G35" s="38"/>
      <c r="H35" s="38"/>
      <c r="I35" s="136">
        <v>0.20999999999999999</v>
      </c>
      <c r="J35" s="135">
        <f>ROUND(((SUM(BE142:BE808))*I35),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43</v>
      </c>
      <c r="F36" s="135">
        <f>ROUND((SUM(BF142:BF808)),  2)</f>
        <v>0</v>
      </c>
      <c r="G36" s="38"/>
      <c r="H36" s="38"/>
      <c r="I36" s="136">
        <v>0.14999999999999999</v>
      </c>
      <c r="J36" s="135">
        <f>ROUND(((SUM(BF142:BF808))*I36),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44</v>
      </c>
      <c r="F37" s="135">
        <f>ROUND((SUM(BG142:BG808)),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45</v>
      </c>
      <c r="F38" s="135">
        <f>ROUND((SUM(BH142:BH808)),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46</v>
      </c>
      <c r="F39" s="135">
        <f>ROUND((SUM(BI142:BI808)),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47</v>
      </c>
      <c r="E41" s="81"/>
      <c r="F41" s="81"/>
      <c r="G41" s="139" t="s">
        <v>48</v>
      </c>
      <c r="H41" s="140" t="s">
        <v>49</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151</v>
      </c>
      <c r="L86" s="22"/>
    </row>
    <row r="87" s="2" customFormat="1" ht="16.5" customHeight="1">
      <c r="A87" s="38"/>
      <c r="B87" s="39"/>
      <c r="C87" s="38"/>
      <c r="D87" s="38"/>
      <c r="E87" s="129" t="s">
        <v>212</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215</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SO 01-01 - Stavební část</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Lázně Bělohrad</v>
      </c>
      <c r="G91" s="38"/>
      <c r="H91" s="38"/>
      <c r="I91" s="32" t="s">
        <v>22</v>
      </c>
      <c r="J91" s="69" t="str">
        <f>IF(J14="","",J14)</f>
        <v>18. 9. 2023</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TJ Lázně Bělohrad z.s.</v>
      </c>
      <c r="G93" s="38"/>
      <c r="H93" s="38"/>
      <c r="I93" s="32" t="s">
        <v>30</v>
      </c>
      <c r="J93" s="36" t="str">
        <f>E23</f>
        <v>ATELIER TSUNAMI s.r.o. Náchod</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Ing. Lenka Kasperová</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154</v>
      </c>
      <c r="D96" s="137"/>
      <c r="E96" s="137"/>
      <c r="F96" s="137"/>
      <c r="G96" s="137"/>
      <c r="H96" s="137"/>
      <c r="I96" s="137"/>
      <c r="J96" s="146" t="s">
        <v>155</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156</v>
      </c>
      <c r="D98" s="38"/>
      <c r="E98" s="38"/>
      <c r="F98" s="38"/>
      <c r="G98" s="38"/>
      <c r="H98" s="38"/>
      <c r="I98" s="38"/>
      <c r="J98" s="96">
        <f>J142</f>
        <v>0</v>
      </c>
      <c r="K98" s="38"/>
      <c r="L98" s="55"/>
      <c r="S98" s="38"/>
      <c r="T98" s="38"/>
      <c r="U98" s="38"/>
      <c r="V98" s="38"/>
      <c r="W98" s="38"/>
      <c r="X98" s="38"/>
      <c r="Y98" s="38"/>
      <c r="Z98" s="38"/>
      <c r="AA98" s="38"/>
      <c r="AB98" s="38"/>
      <c r="AC98" s="38"/>
      <c r="AD98" s="38"/>
      <c r="AE98" s="38"/>
      <c r="AU98" s="19" t="s">
        <v>157</v>
      </c>
    </row>
    <row r="99" s="9" customFormat="1" ht="24.96" customHeight="1">
      <c r="A99" s="9"/>
      <c r="B99" s="148"/>
      <c r="C99" s="9"/>
      <c r="D99" s="149" t="s">
        <v>240</v>
      </c>
      <c r="E99" s="150"/>
      <c r="F99" s="150"/>
      <c r="G99" s="150"/>
      <c r="H99" s="150"/>
      <c r="I99" s="150"/>
      <c r="J99" s="151">
        <f>J143</f>
        <v>0</v>
      </c>
      <c r="K99" s="9"/>
      <c r="L99" s="148"/>
      <c r="S99" s="9"/>
      <c r="T99" s="9"/>
      <c r="U99" s="9"/>
      <c r="V99" s="9"/>
      <c r="W99" s="9"/>
      <c r="X99" s="9"/>
      <c r="Y99" s="9"/>
      <c r="Z99" s="9"/>
      <c r="AA99" s="9"/>
      <c r="AB99" s="9"/>
      <c r="AC99" s="9"/>
      <c r="AD99" s="9"/>
      <c r="AE99" s="9"/>
    </row>
    <row r="100" s="10" customFormat="1" ht="19.92" customHeight="1">
      <c r="A100" s="10"/>
      <c r="B100" s="152"/>
      <c r="C100" s="10"/>
      <c r="D100" s="153" t="s">
        <v>241</v>
      </c>
      <c r="E100" s="154"/>
      <c r="F100" s="154"/>
      <c r="G100" s="154"/>
      <c r="H100" s="154"/>
      <c r="I100" s="154"/>
      <c r="J100" s="155">
        <f>J144</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242</v>
      </c>
      <c r="E101" s="154"/>
      <c r="F101" s="154"/>
      <c r="G101" s="154"/>
      <c r="H101" s="154"/>
      <c r="I101" s="154"/>
      <c r="J101" s="155">
        <f>J195</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243</v>
      </c>
      <c r="E102" s="154"/>
      <c r="F102" s="154"/>
      <c r="G102" s="154"/>
      <c r="H102" s="154"/>
      <c r="I102" s="154"/>
      <c r="J102" s="155">
        <f>J228</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244</v>
      </c>
      <c r="E103" s="154"/>
      <c r="F103" s="154"/>
      <c r="G103" s="154"/>
      <c r="H103" s="154"/>
      <c r="I103" s="154"/>
      <c r="J103" s="155">
        <f>J250</f>
        <v>0</v>
      </c>
      <c r="K103" s="10"/>
      <c r="L103" s="152"/>
      <c r="S103" s="10"/>
      <c r="T103" s="10"/>
      <c r="U103" s="10"/>
      <c r="V103" s="10"/>
      <c r="W103" s="10"/>
      <c r="X103" s="10"/>
      <c r="Y103" s="10"/>
      <c r="Z103" s="10"/>
      <c r="AA103" s="10"/>
      <c r="AB103" s="10"/>
      <c r="AC103" s="10"/>
      <c r="AD103" s="10"/>
      <c r="AE103" s="10"/>
    </row>
    <row r="104" s="10" customFormat="1" ht="19.92" customHeight="1">
      <c r="A104" s="10"/>
      <c r="B104" s="152"/>
      <c r="C104" s="10"/>
      <c r="D104" s="153" t="s">
        <v>245</v>
      </c>
      <c r="E104" s="154"/>
      <c r="F104" s="154"/>
      <c r="G104" s="154"/>
      <c r="H104" s="154"/>
      <c r="I104" s="154"/>
      <c r="J104" s="155">
        <f>J267</f>
        <v>0</v>
      </c>
      <c r="K104" s="10"/>
      <c r="L104" s="152"/>
      <c r="S104" s="10"/>
      <c r="T104" s="10"/>
      <c r="U104" s="10"/>
      <c r="V104" s="10"/>
      <c r="W104" s="10"/>
      <c r="X104" s="10"/>
      <c r="Y104" s="10"/>
      <c r="Z104" s="10"/>
      <c r="AA104" s="10"/>
      <c r="AB104" s="10"/>
      <c r="AC104" s="10"/>
      <c r="AD104" s="10"/>
      <c r="AE104" s="10"/>
    </row>
    <row r="105" s="10" customFormat="1" ht="19.92" customHeight="1">
      <c r="A105" s="10"/>
      <c r="B105" s="152"/>
      <c r="C105" s="10"/>
      <c r="D105" s="153" t="s">
        <v>246</v>
      </c>
      <c r="E105" s="154"/>
      <c r="F105" s="154"/>
      <c r="G105" s="154"/>
      <c r="H105" s="154"/>
      <c r="I105" s="154"/>
      <c r="J105" s="155">
        <f>J284</f>
        <v>0</v>
      </c>
      <c r="K105" s="10"/>
      <c r="L105" s="152"/>
      <c r="S105" s="10"/>
      <c r="T105" s="10"/>
      <c r="U105" s="10"/>
      <c r="V105" s="10"/>
      <c r="W105" s="10"/>
      <c r="X105" s="10"/>
      <c r="Y105" s="10"/>
      <c r="Z105" s="10"/>
      <c r="AA105" s="10"/>
      <c r="AB105" s="10"/>
      <c r="AC105" s="10"/>
      <c r="AD105" s="10"/>
      <c r="AE105" s="10"/>
    </row>
    <row r="106" s="10" customFormat="1" ht="19.92" customHeight="1">
      <c r="A106" s="10"/>
      <c r="B106" s="152"/>
      <c r="C106" s="10"/>
      <c r="D106" s="153" t="s">
        <v>247</v>
      </c>
      <c r="E106" s="154"/>
      <c r="F106" s="154"/>
      <c r="G106" s="154"/>
      <c r="H106" s="154"/>
      <c r="I106" s="154"/>
      <c r="J106" s="155">
        <f>J386</f>
        <v>0</v>
      </c>
      <c r="K106" s="10"/>
      <c r="L106" s="152"/>
      <c r="S106" s="10"/>
      <c r="T106" s="10"/>
      <c r="U106" s="10"/>
      <c r="V106" s="10"/>
      <c r="W106" s="10"/>
      <c r="X106" s="10"/>
      <c r="Y106" s="10"/>
      <c r="Z106" s="10"/>
      <c r="AA106" s="10"/>
      <c r="AB106" s="10"/>
      <c r="AC106" s="10"/>
      <c r="AD106" s="10"/>
      <c r="AE106" s="10"/>
    </row>
    <row r="107" s="10" customFormat="1" ht="19.92" customHeight="1">
      <c r="A107" s="10"/>
      <c r="B107" s="152"/>
      <c r="C107" s="10"/>
      <c r="D107" s="153" t="s">
        <v>248</v>
      </c>
      <c r="E107" s="154"/>
      <c r="F107" s="154"/>
      <c r="G107" s="154"/>
      <c r="H107" s="154"/>
      <c r="I107" s="154"/>
      <c r="J107" s="155">
        <f>J412</f>
        <v>0</v>
      </c>
      <c r="K107" s="10"/>
      <c r="L107" s="152"/>
      <c r="S107" s="10"/>
      <c r="T107" s="10"/>
      <c r="U107" s="10"/>
      <c r="V107" s="10"/>
      <c r="W107" s="10"/>
      <c r="X107" s="10"/>
      <c r="Y107" s="10"/>
      <c r="Z107" s="10"/>
      <c r="AA107" s="10"/>
      <c r="AB107" s="10"/>
      <c r="AC107" s="10"/>
      <c r="AD107" s="10"/>
      <c r="AE107" s="10"/>
    </row>
    <row r="108" s="9" customFormat="1" ht="24.96" customHeight="1">
      <c r="A108" s="9"/>
      <c r="B108" s="148"/>
      <c r="C108" s="9"/>
      <c r="D108" s="149" t="s">
        <v>249</v>
      </c>
      <c r="E108" s="150"/>
      <c r="F108" s="150"/>
      <c r="G108" s="150"/>
      <c r="H108" s="150"/>
      <c r="I108" s="150"/>
      <c r="J108" s="151">
        <f>J414</f>
        <v>0</v>
      </c>
      <c r="K108" s="9"/>
      <c r="L108" s="148"/>
      <c r="S108" s="9"/>
      <c r="T108" s="9"/>
      <c r="U108" s="9"/>
      <c r="V108" s="9"/>
      <c r="W108" s="9"/>
      <c r="X108" s="9"/>
      <c r="Y108" s="9"/>
      <c r="Z108" s="9"/>
      <c r="AA108" s="9"/>
      <c r="AB108" s="9"/>
      <c r="AC108" s="9"/>
      <c r="AD108" s="9"/>
      <c r="AE108" s="9"/>
    </row>
    <row r="109" s="10" customFormat="1" ht="19.92" customHeight="1">
      <c r="A109" s="10"/>
      <c r="B109" s="152"/>
      <c r="C109" s="10"/>
      <c r="D109" s="153" t="s">
        <v>250</v>
      </c>
      <c r="E109" s="154"/>
      <c r="F109" s="154"/>
      <c r="G109" s="154"/>
      <c r="H109" s="154"/>
      <c r="I109" s="154"/>
      <c r="J109" s="155">
        <f>J415</f>
        <v>0</v>
      </c>
      <c r="K109" s="10"/>
      <c r="L109" s="152"/>
      <c r="S109" s="10"/>
      <c r="T109" s="10"/>
      <c r="U109" s="10"/>
      <c r="V109" s="10"/>
      <c r="W109" s="10"/>
      <c r="X109" s="10"/>
      <c r="Y109" s="10"/>
      <c r="Z109" s="10"/>
      <c r="AA109" s="10"/>
      <c r="AB109" s="10"/>
      <c r="AC109" s="10"/>
      <c r="AD109" s="10"/>
      <c r="AE109" s="10"/>
    </row>
    <row r="110" s="10" customFormat="1" ht="19.92" customHeight="1">
      <c r="A110" s="10"/>
      <c r="B110" s="152"/>
      <c r="C110" s="10"/>
      <c r="D110" s="153" t="s">
        <v>251</v>
      </c>
      <c r="E110" s="154"/>
      <c r="F110" s="154"/>
      <c r="G110" s="154"/>
      <c r="H110" s="154"/>
      <c r="I110" s="154"/>
      <c r="J110" s="155">
        <f>J442</f>
        <v>0</v>
      </c>
      <c r="K110" s="10"/>
      <c r="L110" s="152"/>
      <c r="S110" s="10"/>
      <c r="T110" s="10"/>
      <c r="U110" s="10"/>
      <c r="V110" s="10"/>
      <c r="W110" s="10"/>
      <c r="X110" s="10"/>
      <c r="Y110" s="10"/>
      <c r="Z110" s="10"/>
      <c r="AA110" s="10"/>
      <c r="AB110" s="10"/>
      <c r="AC110" s="10"/>
      <c r="AD110" s="10"/>
      <c r="AE110" s="10"/>
    </row>
    <row r="111" s="10" customFormat="1" ht="19.92" customHeight="1">
      <c r="A111" s="10"/>
      <c r="B111" s="152"/>
      <c r="C111" s="10"/>
      <c r="D111" s="153" t="s">
        <v>252</v>
      </c>
      <c r="E111" s="154"/>
      <c r="F111" s="154"/>
      <c r="G111" s="154"/>
      <c r="H111" s="154"/>
      <c r="I111" s="154"/>
      <c r="J111" s="155">
        <f>J469</f>
        <v>0</v>
      </c>
      <c r="K111" s="10"/>
      <c r="L111" s="152"/>
      <c r="S111" s="10"/>
      <c r="T111" s="10"/>
      <c r="U111" s="10"/>
      <c r="V111" s="10"/>
      <c r="W111" s="10"/>
      <c r="X111" s="10"/>
      <c r="Y111" s="10"/>
      <c r="Z111" s="10"/>
      <c r="AA111" s="10"/>
      <c r="AB111" s="10"/>
      <c r="AC111" s="10"/>
      <c r="AD111" s="10"/>
      <c r="AE111" s="10"/>
    </row>
    <row r="112" s="10" customFormat="1" ht="19.92" customHeight="1">
      <c r="A112" s="10"/>
      <c r="B112" s="152"/>
      <c r="C112" s="10"/>
      <c r="D112" s="153" t="s">
        <v>253</v>
      </c>
      <c r="E112" s="154"/>
      <c r="F112" s="154"/>
      <c r="G112" s="154"/>
      <c r="H112" s="154"/>
      <c r="I112" s="154"/>
      <c r="J112" s="155">
        <f>J475</f>
        <v>0</v>
      </c>
      <c r="K112" s="10"/>
      <c r="L112" s="152"/>
      <c r="S112" s="10"/>
      <c r="T112" s="10"/>
      <c r="U112" s="10"/>
      <c r="V112" s="10"/>
      <c r="W112" s="10"/>
      <c r="X112" s="10"/>
      <c r="Y112" s="10"/>
      <c r="Z112" s="10"/>
      <c r="AA112" s="10"/>
      <c r="AB112" s="10"/>
      <c r="AC112" s="10"/>
      <c r="AD112" s="10"/>
      <c r="AE112" s="10"/>
    </row>
    <row r="113" s="10" customFormat="1" ht="19.92" customHeight="1">
      <c r="A113" s="10"/>
      <c r="B113" s="152"/>
      <c r="C113" s="10"/>
      <c r="D113" s="153" t="s">
        <v>254</v>
      </c>
      <c r="E113" s="154"/>
      <c r="F113" s="154"/>
      <c r="G113" s="154"/>
      <c r="H113" s="154"/>
      <c r="I113" s="154"/>
      <c r="J113" s="155">
        <f>J520</f>
        <v>0</v>
      </c>
      <c r="K113" s="10"/>
      <c r="L113" s="152"/>
      <c r="S113" s="10"/>
      <c r="T113" s="10"/>
      <c r="U113" s="10"/>
      <c r="V113" s="10"/>
      <c r="W113" s="10"/>
      <c r="X113" s="10"/>
      <c r="Y113" s="10"/>
      <c r="Z113" s="10"/>
      <c r="AA113" s="10"/>
      <c r="AB113" s="10"/>
      <c r="AC113" s="10"/>
      <c r="AD113" s="10"/>
      <c r="AE113" s="10"/>
    </row>
    <row r="114" s="10" customFormat="1" ht="19.92" customHeight="1">
      <c r="A114" s="10"/>
      <c r="B114" s="152"/>
      <c r="C114" s="10"/>
      <c r="D114" s="153" t="s">
        <v>255</v>
      </c>
      <c r="E114" s="154"/>
      <c r="F114" s="154"/>
      <c r="G114" s="154"/>
      <c r="H114" s="154"/>
      <c r="I114" s="154"/>
      <c r="J114" s="155">
        <f>J544</f>
        <v>0</v>
      </c>
      <c r="K114" s="10"/>
      <c r="L114" s="152"/>
      <c r="S114" s="10"/>
      <c r="T114" s="10"/>
      <c r="U114" s="10"/>
      <c r="V114" s="10"/>
      <c r="W114" s="10"/>
      <c r="X114" s="10"/>
      <c r="Y114" s="10"/>
      <c r="Z114" s="10"/>
      <c r="AA114" s="10"/>
      <c r="AB114" s="10"/>
      <c r="AC114" s="10"/>
      <c r="AD114" s="10"/>
      <c r="AE114" s="10"/>
    </row>
    <row r="115" s="10" customFormat="1" ht="19.92" customHeight="1">
      <c r="A115" s="10"/>
      <c r="B115" s="152"/>
      <c r="C115" s="10"/>
      <c r="D115" s="153" t="s">
        <v>256</v>
      </c>
      <c r="E115" s="154"/>
      <c r="F115" s="154"/>
      <c r="G115" s="154"/>
      <c r="H115" s="154"/>
      <c r="I115" s="154"/>
      <c r="J115" s="155">
        <f>J681</f>
        <v>0</v>
      </c>
      <c r="K115" s="10"/>
      <c r="L115" s="152"/>
      <c r="S115" s="10"/>
      <c r="T115" s="10"/>
      <c r="U115" s="10"/>
      <c r="V115" s="10"/>
      <c r="W115" s="10"/>
      <c r="X115" s="10"/>
      <c r="Y115" s="10"/>
      <c r="Z115" s="10"/>
      <c r="AA115" s="10"/>
      <c r="AB115" s="10"/>
      <c r="AC115" s="10"/>
      <c r="AD115" s="10"/>
      <c r="AE115" s="10"/>
    </row>
    <row r="116" s="10" customFormat="1" ht="19.92" customHeight="1">
      <c r="A116" s="10"/>
      <c r="B116" s="152"/>
      <c r="C116" s="10"/>
      <c r="D116" s="153" t="s">
        <v>257</v>
      </c>
      <c r="E116" s="154"/>
      <c r="F116" s="154"/>
      <c r="G116" s="154"/>
      <c r="H116" s="154"/>
      <c r="I116" s="154"/>
      <c r="J116" s="155">
        <f>J707</f>
        <v>0</v>
      </c>
      <c r="K116" s="10"/>
      <c r="L116" s="152"/>
      <c r="S116" s="10"/>
      <c r="T116" s="10"/>
      <c r="U116" s="10"/>
      <c r="V116" s="10"/>
      <c r="W116" s="10"/>
      <c r="X116" s="10"/>
      <c r="Y116" s="10"/>
      <c r="Z116" s="10"/>
      <c r="AA116" s="10"/>
      <c r="AB116" s="10"/>
      <c r="AC116" s="10"/>
      <c r="AD116" s="10"/>
      <c r="AE116" s="10"/>
    </row>
    <row r="117" s="10" customFormat="1" ht="19.92" customHeight="1">
      <c r="A117" s="10"/>
      <c r="B117" s="152"/>
      <c r="C117" s="10"/>
      <c r="D117" s="153" t="s">
        <v>258</v>
      </c>
      <c r="E117" s="154"/>
      <c r="F117" s="154"/>
      <c r="G117" s="154"/>
      <c r="H117" s="154"/>
      <c r="I117" s="154"/>
      <c r="J117" s="155">
        <f>J742</f>
        <v>0</v>
      </c>
      <c r="K117" s="10"/>
      <c r="L117" s="152"/>
      <c r="S117" s="10"/>
      <c r="T117" s="10"/>
      <c r="U117" s="10"/>
      <c r="V117" s="10"/>
      <c r="W117" s="10"/>
      <c r="X117" s="10"/>
      <c r="Y117" s="10"/>
      <c r="Z117" s="10"/>
      <c r="AA117" s="10"/>
      <c r="AB117" s="10"/>
      <c r="AC117" s="10"/>
      <c r="AD117" s="10"/>
      <c r="AE117" s="10"/>
    </row>
    <row r="118" s="10" customFormat="1" ht="19.92" customHeight="1">
      <c r="A118" s="10"/>
      <c r="B118" s="152"/>
      <c r="C118" s="10"/>
      <c r="D118" s="153" t="s">
        <v>259</v>
      </c>
      <c r="E118" s="154"/>
      <c r="F118" s="154"/>
      <c r="G118" s="154"/>
      <c r="H118" s="154"/>
      <c r="I118" s="154"/>
      <c r="J118" s="155">
        <f>J782</f>
        <v>0</v>
      </c>
      <c r="K118" s="10"/>
      <c r="L118" s="152"/>
      <c r="S118" s="10"/>
      <c r="T118" s="10"/>
      <c r="U118" s="10"/>
      <c r="V118" s="10"/>
      <c r="W118" s="10"/>
      <c r="X118" s="10"/>
      <c r="Y118" s="10"/>
      <c r="Z118" s="10"/>
      <c r="AA118" s="10"/>
      <c r="AB118" s="10"/>
      <c r="AC118" s="10"/>
      <c r="AD118" s="10"/>
      <c r="AE118" s="10"/>
    </row>
    <row r="119" s="10" customFormat="1" ht="19.92" customHeight="1">
      <c r="A119" s="10"/>
      <c r="B119" s="152"/>
      <c r="C119" s="10"/>
      <c r="D119" s="153" t="s">
        <v>260</v>
      </c>
      <c r="E119" s="154"/>
      <c r="F119" s="154"/>
      <c r="G119" s="154"/>
      <c r="H119" s="154"/>
      <c r="I119" s="154"/>
      <c r="J119" s="155">
        <f>J790</f>
        <v>0</v>
      </c>
      <c r="K119" s="10"/>
      <c r="L119" s="152"/>
      <c r="S119" s="10"/>
      <c r="T119" s="10"/>
      <c r="U119" s="10"/>
      <c r="V119" s="10"/>
      <c r="W119" s="10"/>
      <c r="X119" s="10"/>
      <c r="Y119" s="10"/>
      <c r="Z119" s="10"/>
      <c r="AA119" s="10"/>
      <c r="AB119" s="10"/>
      <c r="AC119" s="10"/>
      <c r="AD119" s="10"/>
      <c r="AE119" s="10"/>
    </row>
    <row r="120" s="9" customFormat="1" ht="24.96" customHeight="1">
      <c r="A120" s="9"/>
      <c r="B120" s="148"/>
      <c r="C120" s="9"/>
      <c r="D120" s="149" t="s">
        <v>261</v>
      </c>
      <c r="E120" s="150"/>
      <c r="F120" s="150"/>
      <c r="G120" s="150"/>
      <c r="H120" s="150"/>
      <c r="I120" s="150"/>
      <c r="J120" s="151">
        <f>J806</f>
        <v>0</v>
      </c>
      <c r="K120" s="9"/>
      <c r="L120" s="148"/>
      <c r="S120" s="9"/>
      <c r="T120" s="9"/>
      <c r="U120" s="9"/>
      <c r="V120" s="9"/>
      <c r="W120" s="9"/>
      <c r="X120" s="9"/>
      <c r="Y120" s="9"/>
      <c r="Z120" s="9"/>
      <c r="AA120" s="9"/>
      <c r="AB120" s="9"/>
      <c r="AC120" s="9"/>
      <c r="AD120" s="9"/>
      <c r="AE120" s="9"/>
    </row>
    <row r="121" s="2" customFormat="1" ht="21.84"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6.96" customHeight="1">
      <c r="A122" s="38"/>
      <c r="B122" s="60"/>
      <c r="C122" s="61"/>
      <c r="D122" s="61"/>
      <c r="E122" s="61"/>
      <c r="F122" s="61"/>
      <c r="G122" s="61"/>
      <c r="H122" s="61"/>
      <c r="I122" s="61"/>
      <c r="J122" s="61"/>
      <c r="K122" s="61"/>
      <c r="L122" s="55"/>
      <c r="S122" s="38"/>
      <c r="T122" s="38"/>
      <c r="U122" s="38"/>
      <c r="V122" s="38"/>
      <c r="W122" s="38"/>
      <c r="X122" s="38"/>
      <c r="Y122" s="38"/>
      <c r="Z122" s="38"/>
      <c r="AA122" s="38"/>
      <c r="AB122" s="38"/>
      <c r="AC122" s="38"/>
      <c r="AD122" s="38"/>
      <c r="AE122" s="38"/>
    </row>
    <row r="126" s="2" customFormat="1" ht="6.96" customHeight="1">
      <c r="A126" s="38"/>
      <c r="B126" s="62"/>
      <c r="C126" s="63"/>
      <c r="D126" s="63"/>
      <c r="E126" s="63"/>
      <c r="F126" s="63"/>
      <c r="G126" s="63"/>
      <c r="H126" s="63"/>
      <c r="I126" s="63"/>
      <c r="J126" s="63"/>
      <c r="K126" s="63"/>
      <c r="L126" s="55"/>
      <c r="S126" s="38"/>
      <c r="T126" s="38"/>
      <c r="U126" s="38"/>
      <c r="V126" s="38"/>
      <c r="W126" s="38"/>
      <c r="X126" s="38"/>
      <c r="Y126" s="38"/>
      <c r="Z126" s="38"/>
      <c r="AA126" s="38"/>
      <c r="AB126" s="38"/>
      <c r="AC126" s="38"/>
      <c r="AD126" s="38"/>
      <c r="AE126" s="38"/>
    </row>
    <row r="127" s="2" customFormat="1" ht="24.96" customHeight="1">
      <c r="A127" s="38"/>
      <c r="B127" s="39"/>
      <c r="C127" s="23" t="s">
        <v>161</v>
      </c>
      <c r="D127" s="38"/>
      <c r="E127" s="38"/>
      <c r="F127" s="38"/>
      <c r="G127" s="38"/>
      <c r="H127" s="38"/>
      <c r="I127" s="38"/>
      <c r="J127" s="38"/>
      <c r="K127" s="38"/>
      <c r="L127" s="55"/>
      <c r="S127" s="38"/>
      <c r="T127" s="38"/>
      <c r="U127" s="38"/>
      <c r="V127" s="38"/>
      <c r="W127" s="38"/>
      <c r="X127" s="38"/>
      <c r="Y127" s="38"/>
      <c r="Z127" s="38"/>
      <c r="AA127" s="38"/>
      <c r="AB127" s="38"/>
      <c r="AC127" s="38"/>
      <c r="AD127" s="38"/>
      <c r="AE127" s="38"/>
    </row>
    <row r="128" s="2" customFormat="1" ht="6.96" customHeight="1">
      <c r="A128" s="38"/>
      <c r="B128" s="39"/>
      <c r="C128" s="38"/>
      <c r="D128" s="38"/>
      <c r="E128" s="38"/>
      <c r="F128" s="38"/>
      <c r="G128" s="38"/>
      <c r="H128" s="38"/>
      <c r="I128" s="38"/>
      <c r="J128" s="38"/>
      <c r="K128" s="38"/>
      <c r="L128" s="55"/>
      <c r="S128" s="38"/>
      <c r="T128" s="38"/>
      <c r="U128" s="38"/>
      <c r="V128" s="38"/>
      <c r="W128" s="38"/>
      <c r="X128" s="38"/>
      <c r="Y128" s="38"/>
      <c r="Z128" s="38"/>
      <c r="AA128" s="38"/>
      <c r="AB128" s="38"/>
      <c r="AC128" s="38"/>
      <c r="AD128" s="38"/>
      <c r="AE128" s="38"/>
    </row>
    <row r="129" s="2" customFormat="1" ht="12" customHeight="1">
      <c r="A129" s="38"/>
      <c r="B129" s="39"/>
      <c r="C129" s="32" t="s">
        <v>16</v>
      </c>
      <c r="D129" s="38"/>
      <c r="E129" s="38"/>
      <c r="F129" s="38"/>
      <c r="G129" s="38"/>
      <c r="H129" s="38"/>
      <c r="I129" s="38"/>
      <c r="J129" s="38"/>
      <c r="K129" s="38"/>
      <c r="L129" s="55"/>
      <c r="S129" s="38"/>
      <c r="T129" s="38"/>
      <c r="U129" s="38"/>
      <c r="V129" s="38"/>
      <c r="W129" s="38"/>
      <c r="X129" s="38"/>
      <c r="Y129" s="38"/>
      <c r="Z129" s="38"/>
      <c r="AA129" s="38"/>
      <c r="AB129" s="38"/>
      <c r="AC129" s="38"/>
      <c r="AD129" s="38"/>
      <c r="AE129" s="38"/>
    </row>
    <row r="130" s="2" customFormat="1" ht="16.5" customHeight="1">
      <c r="A130" s="38"/>
      <c r="B130" s="39"/>
      <c r="C130" s="38"/>
      <c r="D130" s="38"/>
      <c r="E130" s="129" t="str">
        <f>E7</f>
        <v>Klubovna volejbalu, stavební úpravy sportoviště-aktualizace 09/2023</v>
      </c>
      <c r="F130" s="32"/>
      <c r="G130" s="32"/>
      <c r="H130" s="32"/>
      <c r="I130" s="38"/>
      <c r="J130" s="38"/>
      <c r="K130" s="38"/>
      <c r="L130" s="55"/>
      <c r="S130" s="38"/>
      <c r="T130" s="38"/>
      <c r="U130" s="38"/>
      <c r="V130" s="38"/>
      <c r="W130" s="38"/>
      <c r="X130" s="38"/>
      <c r="Y130" s="38"/>
      <c r="Z130" s="38"/>
      <c r="AA130" s="38"/>
      <c r="AB130" s="38"/>
      <c r="AC130" s="38"/>
      <c r="AD130" s="38"/>
      <c r="AE130" s="38"/>
    </row>
    <row r="131" s="1" customFormat="1" ht="12" customHeight="1">
      <c r="B131" s="22"/>
      <c r="C131" s="32" t="s">
        <v>151</v>
      </c>
      <c r="L131" s="22"/>
    </row>
    <row r="132" s="2" customFormat="1" ht="16.5" customHeight="1">
      <c r="A132" s="38"/>
      <c r="B132" s="39"/>
      <c r="C132" s="38"/>
      <c r="D132" s="38"/>
      <c r="E132" s="129" t="s">
        <v>212</v>
      </c>
      <c r="F132" s="38"/>
      <c r="G132" s="38"/>
      <c r="H132" s="38"/>
      <c r="I132" s="38"/>
      <c r="J132" s="38"/>
      <c r="K132" s="38"/>
      <c r="L132" s="55"/>
      <c r="S132" s="38"/>
      <c r="T132" s="38"/>
      <c r="U132" s="38"/>
      <c r="V132" s="38"/>
      <c r="W132" s="38"/>
      <c r="X132" s="38"/>
      <c r="Y132" s="38"/>
      <c r="Z132" s="38"/>
      <c r="AA132" s="38"/>
      <c r="AB132" s="38"/>
      <c r="AC132" s="38"/>
      <c r="AD132" s="38"/>
      <c r="AE132" s="38"/>
    </row>
    <row r="133" s="2" customFormat="1" ht="12" customHeight="1">
      <c r="A133" s="38"/>
      <c r="B133" s="39"/>
      <c r="C133" s="32" t="s">
        <v>215</v>
      </c>
      <c r="D133" s="38"/>
      <c r="E133" s="38"/>
      <c r="F133" s="38"/>
      <c r="G133" s="38"/>
      <c r="H133" s="38"/>
      <c r="I133" s="38"/>
      <c r="J133" s="38"/>
      <c r="K133" s="38"/>
      <c r="L133" s="55"/>
      <c r="S133" s="38"/>
      <c r="T133" s="38"/>
      <c r="U133" s="38"/>
      <c r="V133" s="38"/>
      <c r="W133" s="38"/>
      <c r="X133" s="38"/>
      <c r="Y133" s="38"/>
      <c r="Z133" s="38"/>
      <c r="AA133" s="38"/>
      <c r="AB133" s="38"/>
      <c r="AC133" s="38"/>
      <c r="AD133" s="38"/>
      <c r="AE133" s="38"/>
    </row>
    <row r="134" s="2" customFormat="1" ht="16.5" customHeight="1">
      <c r="A134" s="38"/>
      <c r="B134" s="39"/>
      <c r="C134" s="38"/>
      <c r="D134" s="38"/>
      <c r="E134" s="67" t="str">
        <f>E11</f>
        <v>SO 01-01 - Stavební část</v>
      </c>
      <c r="F134" s="38"/>
      <c r="G134" s="38"/>
      <c r="H134" s="38"/>
      <c r="I134" s="38"/>
      <c r="J134" s="38"/>
      <c r="K134" s="38"/>
      <c r="L134" s="55"/>
      <c r="S134" s="38"/>
      <c r="T134" s="38"/>
      <c r="U134" s="38"/>
      <c r="V134" s="38"/>
      <c r="W134" s="38"/>
      <c r="X134" s="38"/>
      <c r="Y134" s="38"/>
      <c r="Z134" s="38"/>
      <c r="AA134" s="38"/>
      <c r="AB134" s="38"/>
      <c r="AC134" s="38"/>
      <c r="AD134" s="38"/>
      <c r="AE134" s="38"/>
    </row>
    <row r="135" s="2" customFormat="1" ht="6.96" customHeight="1">
      <c r="A135" s="38"/>
      <c r="B135" s="39"/>
      <c r="C135" s="38"/>
      <c r="D135" s="38"/>
      <c r="E135" s="38"/>
      <c r="F135" s="38"/>
      <c r="G135" s="38"/>
      <c r="H135" s="38"/>
      <c r="I135" s="38"/>
      <c r="J135" s="38"/>
      <c r="K135" s="38"/>
      <c r="L135" s="55"/>
      <c r="S135" s="38"/>
      <c r="T135" s="38"/>
      <c r="U135" s="38"/>
      <c r="V135" s="38"/>
      <c r="W135" s="38"/>
      <c r="X135" s="38"/>
      <c r="Y135" s="38"/>
      <c r="Z135" s="38"/>
      <c r="AA135" s="38"/>
      <c r="AB135" s="38"/>
      <c r="AC135" s="38"/>
      <c r="AD135" s="38"/>
      <c r="AE135" s="38"/>
    </row>
    <row r="136" s="2" customFormat="1" ht="12" customHeight="1">
      <c r="A136" s="38"/>
      <c r="B136" s="39"/>
      <c r="C136" s="32" t="s">
        <v>20</v>
      </c>
      <c r="D136" s="38"/>
      <c r="E136" s="38"/>
      <c r="F136" s="27" t="str">
        <f>F14</f>
        <v>Lázně Bělohrad</v>
      </c>
      <c r="G136" s="38"/>
      <c r="H136" s="38"/>
      <c r="I136" s="32" t="s">
        <v>22</v>
      </c>
      <c r="J136" s="69" t="str">
        <f>IF(J14="","",J14)</f>
        <v>18. 9. 2023</v>
      </c>
      <c r="K136" s="38"/>
      <c r="L136" s="55"/>
      <c r="S136" s="38"/>
      <c r="T136" s="38"/>
      <c r="U136" s="38"/>
      <c r="V136" s="38"/>
      <c r="W136" s="38"/>
      <c r="X136" s="38"/>
      <c r="Y136" s="38"/>
      <c r="Z136" s="38"/>
      <c r="AA136" s="38"/>
      <c r="AB136" s="38"/>
      <c r="AC136" s="38"/>
      <c r="AD136" s="38"/>
      <c r="AE136" s="38"/>
    </row>
    <row r="137" s="2" customFormat="1" ht="6.96" customHeight="1">
      <c r="A137" s="38"/>
      <c r="B137" s="39"/>
      <c r="C137" s="38"/>
      <c r="D137" s="38"/>
      <c r="E137" s="38"/>
      <c r="F137" s="38"/>
      <c r="G137" s="38"/>
      <c r="H137" s="38"/>
      <c r="I137" s="38"/>
      <c r="J137" s="38"/>
      <c r="K137" s="38"/>
      <c r="L137" s="55"/>
      <c r="S137" s="38"/>
      <c r="T137" s="38"/>
      <c r="U137" s="38"/>
      <c r="V137" s="38"/>
      <c r="W137" s="38"/>
      <c r="X137" s="38"/>
      <c r="Y137" s="38"/>
      <c r="Z137" s="38"/>
      <c r="AA137" s="38"/>
      <c r="AB137" s="38"/>
      <c r="AC137" s="38"/>
      <c r="AD137" s="38"/>
      <c r="AE137" s="38"/>
    </row>
    <row r="138" s="2" customFormat="1" ht="25.65" customHeight="1">
      <c r="A138" s="38"/>
      <c r="B138" s="39"/>
      <c r="C138" s="32" t="s">
        <v>24</v>
      </c>
      <c r="D138" s="38"/>
      <c r="E138" s="38"/>
      <c r="F138" s="27" t="str">
        <f>E17</f>
        <v>TJ Lázně Bělohrad z.s.</v>
      </c>
      <c r="G138" s="38"/>
      <c r="H138" s="38"/>
      <c r="I138" s="32" t="s">
        <v>30</v>
      </c>
      <c r="J138" s="36" t="str">
        <f>E23</f>
        <v>ATELIER TSUNAMI s.r.o. Náchod</v>
      </c>
      <c r="K138" s="38"/>
      <c r="L138" s="55"/>
      <c r="S138" s="38"/>
      <c r="T138" s="38"/>
      <c r="U138" s="38"/>
      <c r="V138" s="38"/>
      <c r="W138" s="38"/>
      <c r="X138" s="38"/>
      <c r="Y138" s="38"/>
      <c r="Z138" s="38"/>
      <c r="AA138" s="38"/>
      <c r="AB138" s="38"/>
      <c r="AC138" s="38"/>
      <c r="AD138" s="38"/>
      <c r="AE138" s="38"/>
    </row>
    <row r="139" s="2" customFormat="1" ht="15.15" customHeight="1">
      <c r="A139" s="38"/>
      <c r="B139" s="39"/>
      <c r="C139" s="32" t="s">
        <v>28</v>
      </c>
      <c r="D139" s="38"/>
      <c r="E139" s="38"/>
      <c r="F139" s="27" t="str">
        <f>IF(E20="","",E20)</f>
        <v>Vyplň údaj</v>
      </c>
      <c r="G139" s="38"/>
      <c r="H139" s="38"/>
      <c r="I139" s="32" t="s">
        <v>33</v>
      </c>
      <c r="J139" s="36" t="str">
        <f>E26</f>
        <v>Ing. Lenka Kasperová</v>
      </c>
      <c r="K139" s="38"/>
      <c r="L139" s="55"/>
      <c r="S139" s="38"/>
      <c r="T139" s="38"/>
      <c r="U139" s="38"/>
      <c r="V139" s="38"/>
      <c r="W139" s="38"/>
      <c r="X139" s="38"/>
      <c r="Y139" s="38"/>
      <c r="Z139" s="38"/>
      <c r="AA139" s="38"/>
      <c r="AB139" s="38"/>
      <c r="AC139" s="38"/>
      <c r="AD139" s="38"/>
      <c r="AE139" s="38"/>
    </row>
    <row r="140" s="2" customFormat="1" ht="10.32" customHeight="1">
      <c r="A140" s="38"/>
      <c r="B140" s="39"/>
      <c r="C140" s="38"/>
      <c r="D140" s="38"/>
      <c r="E140" s="38"/>
      <c r="F140" s="38"/>
      <c r="G140" s="38"/>
      <c r="H140" s="38"/>
      <c r="I140" s="38"/>
      <c r="J140" s="38"/>
      <c r="K140" s="38"/>
      <c r="L140" s="55"/>
      <c r="S140" s="38"/>
      <c r="T140" s="38"/>
      <c r="U140" s="38"/>
      <c r="V140" s="38"/>
      <c r="W140" s="38"/>
      <c r="X140" s="38"/>
      <c r="Y140" s="38"/>
      <c r="Z140" s="38"/>
      <c r="AA140" s="38"/>
      <c r="AB140" s="38"/>
      <c r="AC140" s="38"/>
      <c r="AD140" s="38"/>
      <c r="AE140" s="38"/>
    </row>
    <row r="141" s="11" customFormat="1" ht="29.28" customHeight="1">
      <c r="A141" s="156"/>
      <c r="B141" s="157"/>
      <c r="C141" s="158" t="s">
        <v>162</v>
      </c>
      <c r="D141" s="159" t="s">
        <v>62</v>
      </c>
      <c r="E141" s="159" t="s">
        <v>58</v>
      </c>
      <c r="F141" s="159" t="s">
        <v>59</v>
      </c>
      <c r="G141" s="159" t="s">
        <v>163</v>
      </c>
      <c r="H141" s="159" t="s">
        <v>164</v>
      </c>
      <c r="I141" s="159" t="s">
        <v>165</v>
      </c>
      <c r="J141" s="159" t="s">
        <v>155</v>
      </c>
      <c r="K141" s="160" t="s">
        <v>166</v>
      </c>
      <c r="L141" s="161"/>
      <c r="M141" s="86" t="s">
        <v>1</v>
      </c>
      <c r="N141" s="87" t="s">
        <v>41</v>
      </c>
      <c r="O141" s="87" t="s">
        <v>167</v>
      </c>
      <c r="P141" s="87" t="s">
        <v>168</v>
      </c>
      <c r="Q141" s="87" t="s">
        <v>169</v>
      </c>
      <c r="R141" s="87" t="s">
        <v>170</v>
      </c>
      <c r="S141" s="87" t="s">
        <v>171</v>
      </c>
      <c r="T141" s="88" t="s">
        <v>172</v>
      </c>
      <c r="U141" s="156"/>
      <c r="V141" s="156"/>
      <c r="W141" s="156"/>
      <c r="X141" s="156"/>
      <c r="Y141" s="156"/>
      <c r="Z141" s="156"/>
      <c r="AA141" s="156"/>
      <c r="AB141" s="156"/>
      <c r="AC141" s="156"/>
      <c r="AD141" s="156"/>
      <c r="AE141" s="156"/>
    </row>
    <row r="142" s="2" customFormat="1" ht="22.8" customHeight="1">
      <c r="A142" s="38"/>
      <c r="B142" s="39"/>
      <c r="C142" s="93" t="s">
        <v>173</v>
      </c>
      <c r="D142" s="38"/>
      <c r="E142" s="38"/>
      <c r="F142" s="38"/>
      <c r="G142" s="38"/>
      <c r="H142" s="38"/>
      <c r="I142" s="38"/>
      <c r="J142" s="162">
        <f>BK142</f>
        <v>0</v>
      </c>
      <c r="K142" s="38"/>
      <c r="L142" s="39"/>
      <c r="M142" s="89"/>
      <c r="N142" s="73"/>
      <c r="O142" s="90"/>
      <c r="P142" s="163">
        <f>P143+P414+P806</f>
        <v>0</v>
      </c>
      <c r="Q142" s="90"/>
      <c r="R142" s="163">
        <f>R143+R414+R806</f>
        <v>238.2577383078731</v>
      </c>
      <c r="S142" s="90"/>
      <c r="T142" s="164">
        <f>T143+T414+T806</f>
        <v>0</v>
      </c>
      <c r="U142" s="38"/>
      <c r="V142" s="38"/>
      <c r="W142" s="38"/>
      <c r="X142" s="38"/>
      <c r="Y142" s="38"/>
      <c r="Z142" s="38"/>
      <c r="AA142" s="38"/>
      <c r="AB142" s="38"/>
      <c r="AC142" s="38"/>
      <c r="AD142" s="38"/>
      <c r="AE142" s="38"/>
      <c r="AT142" s="19" t="s">
        <v>76</v>
      </c>
      <c r="AU142" s="19" t="s">
        <v>157</v>
      </c>
      <c r="BK142" s="165">
        <f>BK143+BK414+BK806</f>
        <v>0</v>
      </c>
    </row>
    <row r="143" s="12" customFormat="1" ht="25.92" customHeight="1">
      <c r="A143" s="12"/>
      <c r="B143" s="166"/>
      <c r="C143" s="12"/>
      <c r="D143" s="167" t="s">
        <v>76</v>
      </c>
      <c r="E143" s="168" t="s">
        <v>262</v>
      </c>
      <c r="F143" s="168" t="s">
        <v>263</v>
      </c>
      <c r="G143" s="12"/>
      <c r="H143" s="12"/>
      <c r="I143" s="169"/>
      <c r="J143" s="170">
        <f>BK143</f>
        <v>0</v>
      </c>
      <c r="K143" s="12"/>
      <c r="L143" s="166"/>
      <c r="M143" s="171"/>
      <c r="N143" s="172"/>
      <c r="O143" s="172"/>
      <c r="P143" s="173">
        <f>P144+P195+P228+P250+P267+P284+P386+P412</f>
        <v>0</v>
      </c>
      <c r="Q143" s="172"/>
      <c r="R143" s="173">
        <f>R144+R195+R228+R250+R267+R284+R386+R412</f>
        <v>217.3063835704528</v>
      </c>
      <c r="S143" s="172"/>
      <c r="T143" s="174">
        <f>T144+T195+T228+T250+T267+T284+T386+T412</f>
        <v>0</v>
      </c>
      <c r="U143" s="12"/>
      <c r="V143" s="12"/>
      <c r="W143" s="12"/>
      <c r="X143" s="12"/>
      <c r="Y143" s="12"/>
      <c r="Z143" s="12"/>
      <c r="AA143" s="12"/>
      <c r="AB143" s="12"/>
      <c r="AC143" s="12"/>
      <c r="AD143" s="12"/>
      <c r="AE143" s="12"/>
      <c r="AR143" s="167" t="s">
        <v>85</v>
      </c>
      <c r="AT143" s="175" t="s">
        <v>76</v>
      </c>
      <c r="AU143" s="175" t="s">
        <v>77</v>
      </c>
      <c r="AY143" s="167" t="s">
        <v>177</v>
      </c>
      <c r="BK143" s="176">
        <f>BK144+BK195+BK228+BK250+BK267+BK284+BK386+BK412</f>
        <v>0</v>
      </c>
    </row>
    <row r="144" s="12" customFormat="1" ht="22.8" customHeight="1">
      <c r="A144" s="12"/>
      <c r="B144" s="166"/>
      <c r="C144" s="12"/>
      <c r="D144" s="167" t="s">
        <v>76</v>
      </c>
      <c r="E144" s="177" t="s">
        <v>85</v>
      </c>
      <c r="F144" s="177" t="s">
        <v>264</v>
      </c>
      <c r="G144" s="12"/>
      <c r="H144" s="12"/>
      <c r="I144" s="169"/>
      <c r="J144" s="178">
        <f>BK144</f>
        <v>0</v>
      </c>
      <c r="K144" s="12"/>
      <c r="L144" s="166"/>
      <c r="M144" s="171"/>
      <c r="N144" s="172"/>
      <c r="O144" s="172"/>
      <c r="P144" s="173">
        <f>SUM(P145:P194)</f>
        <v>0</v>
      </c>
      <c r="Q144" s="172"/>
      <c r="R144" s="173">
        <f>SUM(R145:R194)</f>
        <v>1.5823</v>
      </c>
      <c r="S144" s="172"/>
      <c r="T144" s="174">
        <f>SUM(T145:T194)</f>
        <v>0</v>
      </c>
      <c r="U144" s="12"/>
      <c r="V144" s="12"/>
      <c r="W144" s="12"/>
      <c r="X144" s="12"/>
      <c r="Y144" s="12"/>
      <c r="Z144" s="12"/>
      <c r="AA144" s="12"/>
      <c r="AB144" s="12"/>
      <c r="AC144" s="12"/>
      <c r="AD144" s="12"/>
      <c r="AE144" s="12"/>
      <c r="AR144" s="167" t="s">
        <v>85</v>
      </c>
      <c r="AT144" s="175" t="s">
        <v>76</v>
      </c>
      <c r="AU144" s="175" t="s">
        <v>85</v>
      </c>
      <c r="AY144" s="167" t="s">
        <v>177</v>
      </c>
      <c r="BK144" s="176">
        <f>SUM(BK145:BK194)</f>
        <v>0</v>
      </c>
    </row>
    <row r="145" s="2" customFormat="1" ht="33" customHeight="1">
      <c r="A145" s="38"/>
      <c r="B145" s="179"/>
      <c r="C145" s="180" t="s">
        <v>85</v>
      </c>
      <c r="D145" s="180" t="s">
        <v>180</v>
      </c>
      <c r="E145" s="181" t="s">
        <v>265</v>
      </c>
      <c r="F145" s="182" t="s">
        <v>266</v>
      </c>
      <c r="G145" s="183" t="s">
        <v>267</v>
      </c>
      <c r="H145" s="184">
        <v>82.924999999999997</v>
      </c>
      <c r="I145" s="185"/>
      <c r="J145" s="186">
        <f>ROUND(I145*H145,2)</f>
        <v>0</v>
      </c>
      <c r="K145" s="182" t="s">
        <v>268</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269</v>
      </c>
      <c r="AT145" s="191" t="s">
        <v>180</v>
      </c>
      <c r="AU145" s="191" t="s">
        <v>87</v>
      </c>
      <c r="AY145" s="19" t="s">
        <v>177</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269</v>
      </c>
      <c r="BM145" s="191" t="s">
        <v>270</v>
      </c>
    </row>
    <row r="146" s="13" customFormat="1">
      <c r="A146" s="13"/>
      <c r="B146" s="203"/>
      <c r="C146" s="13"/>
      <c r="D146" s="193" t="s">
        <v>271</v>
      </c>
      <c r="E146" s="204" t="s">
        <v>1</v>
      </c>
      <c r="F146" s="205" t="s">
        <v>272</v>
      </c>
      <c r="G146" s="13"/>
      <c r="H146" s="204" t="s">
        <v>1</v>
      </c>
      <c r="I146" s="206"/>
      <c r="J146" s="13"/>
      <c r="K146" s="13"/>
      <c r="L146" s="203"/>
      <c r="M146" s="207"/>
      <c r="N146" s="208"/>
      <c r="O146" s="208"/>
      <c r="P146" s="208"/>
      <c r="Q146" s="208"/>
      <c r="R146" s="208"/>
      <c r="S146" s="208"/>
      <c r="T146" s="209"/>
      <c r="U146" s="13"/>
      <c r="V146" s="13"/>
      <c r="W146" s="13"/>
      <c r="X146" s="13"/>
      <c r="Y146" s="13"/>
      <c r="Z146" s="13"/>
      <c r="AA146" s="13"/>
      <c r="AB146" s="13"/>
      <c r="AC146" s="13"/>
      <c r="AD146" s="13"/>
      <c r="AE146" s="13"/>
      <c r="AT146" s="204" t="s">
        <v>271</v>
      </c>
      <c r="AU146" s="204" t="s">
        <v>87</v>
      </c>
      <c r="AV146" s="13" t="s">
        <v>85</v>
      </c>
      <c r="AW146" s="13" t="s">
        <v>32</v>
      </c>
      <c r="AX146" s="13" t="s">
        <v>77</v>
      </c>
      <c r="AY146" s="204" t="s">
        <v>177</v>
      </c>
    </row>
    <row r="147" s="14" customFormat="1">
      <c r="A147" s="14"/>
      <c r="B147" s="210"/>
      <c r="C147" s="14"/>
      <c r="D147" s="193" t="s">
        <v>271</v>
      </c>
      <c r="E147" s="211" t="s">
        <v>1</v>
      </c>
      <c r="F147" s="212" t="s">
        <v>273</v>
      </c>
      <c r="G147" s="14"/>
      <c r="H147" s="213">
        <v>52.289999999999999</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271</v>
      </c>
      <c r="AU147" s="211" t="s">
        <v>87</v>
      </c>
      <c r="AV147" s="14" t="s">
        <v>87</v>
      </c>
      <c r="AW147" s="14" t="s">
        <v>32</v>
      </c>
      <c r="AX147" s="14" t="s">
        <v>77</v>
      </c>
      <c r="AY147" s="211" t="s">
        <v>177</v>
      </c>
    </row>
    <row r="148" s="14" customFormat="1">
      <c r="A148" s="14"/>
      <c r="B148" s="210"/>
      <c r="C148" s="14"/>
      <c r="D148" s="193" t="s">
        <v>271</v>
      </c>
      <c r="E148" s="211" t="s">
        <v>1</v>
      </c>
      <c r="F148" s="212" t="s">
        <v>274</v>
      </c>
      <c r="G148" s="14"/>
      <c r="H148" s="213">
        <v>21.274999999999999</v>
      </c>
      <c r="I148" s="214"/>
      <c r="J148" s="14"/>
      <c r="K148" s="14"/>
      <c r="L148" s="210"/>
      <c r="M148" s="215"/>
      <c r="N148" s="216"/>
      <c r="O148" s="216"/>
      <c r="P148" s="216"/>
      <c r="Q148" s="216"/>
      <c r="R148" s="216"/>
      <c r="S148" s="216"/>
      <c r="T148" s="217"/>
      <c r="U148" s="14"/>
      <c r="V148" s="14"/>
      <c r="W148" s="14"/>
      <c r="X148" s="14"/>
      <c r="Y148" s="14"/>
      <c r="Z148" s="14"/>
      <c r="AA148" s="14"/>
      <c r="AB148" s="14"/>
      <c r="AC148" s="14"/>
      <c r="AD148" s="14"/>
      <c r="AE148" s="14"/>
      <c r="AT148" s="211" t="s">
        <v>271</v>
      </c>
      <c r="AU148" s="211" t="s">
        <v>87</v>
      </c>
      <c r="AV148" s="14" t="s">
        <v>87</v>
      </c>
      <c r="AW148" s="14" t="s">
        <v>32</v>
      </c>
      <c r="AX148" s="14" t="s">
        <v>77</v>
      </c>
      <c r="AY148" s="211" t="s">
        <v>177</v>
      </c>
    </row>
    <row r="149" s="14" customFormat="1">
      <c r="A149" s="14"/>
      <c r="B149" s="210"/>
      <c r="C149" s="14"/>
      <c r="D149" s="193" t="s">
        <v>271</v>
      </c>
      <c r="E149" s="211" t="s">
        <v>1</v>
      </c>
      <c r="F149" s="212" t="s">
        <v>275</v>
      </c>
      <c r="G149" s="14"/>
      <c r="H149" s="213">
        <v>9.3599999999999994</v>
      </c>
      <c r="I149" s="214"/>
      <c r="J149" s="14"/>
      <c r="K149" s="14"/>
      <c r="L149" s="210"/>
      <c r="M149" s="215"/>
      <c r="N149" s="216"/>
      <c r="O149" s="216"/>
      <c r="P149" s="216"/>
      <c r="Q149" s="216"/>
      <c r="R149" s="216"/>
      <c r="S149" s="216"/>
      <c r="T149" s="217"/>
      <c r="U149" s="14"/>
      <c r="V149" s="14"/>
      <c r="W149" s="14"/>
      <c r="X149" s="14"/>
      <c r="Y149" s="14"/>
      <c r="Z149" s="14"/>
      <c r="AA149" s="14"/>
      <c r="AB149" s="14"/>
      <c r="AC149" s="14"/>
      <c r="AD149" s="14"/>
      <c r="AE149" s="14"/>
      <c r="AT149" s="211" t="s">
        <v>271</v>
      </c>
      <c r="AU149" s="211" t="s">
        <v>87</v>
      </c>
      <c r="AV149" s="14" t="s">
        <v>87</v>
      </c>
      <c r="AW149" s="14" t="s">
        <v>32</v>
      </c>
      <c r="AX149" s="14" t="s">
        <v>77</v>
      </c>
      <c r="AY149" s="211" t="s">
        <v>177</v>
      </c>
    </row>
    <row r="150" s="15" customFormat="1">
      <c r="A150" s="15"/>
      <c r="B150" s="218"/>
      <c r="C150" s="15"/>
      <c r="D150" s="193" t="s">
        <v>271</v>
      </c>
      <c r="E150" s="219" t="s">
        <v>208</v>
      </c>
      <c r="F150" s="220" t="s">
        <v>276</v>
      </c>
      <c r="G150" s="15"/>
      <c r="H150" s="221">
        <v>82.924999999999997</v>
      </c>
      <c r="I150" s="222"/>
      <c r="J150" s="15"/>
      <c r="K150" s="15"/>
      <c r="L150" s="218"/>
      <c r="M150" s="223"/>
      <c r="N150" s="224"/>
      <c r="O150" s="224"/>
      <c r="P150" s="224"/>
      <c r="Q150" s="224"/>
      <c r="R150" s="224"/>
      <c r="S150" s="224"/>
      <c r="T150" s="225"/>
      <c r="U150" s="15"/>
      <c r="V150" s="15"/>
      <c r="W150" s="15"/>
      <c r="X150" s="15"/>
      <c r="Y150" s="15"/>
      <c r="Z150" s="15"/>
      <c r="AA150" s="15"/>
      <c r="AB150" s="15"/>
      <c r="AC150" s="15"/>
      <c r="AD150" s="15"/>
      <c r="AE150" s="15"/>
      <c r="AT150" s="219" t="s">
        <v>271</v>
      </c>
      <c r="AU150" s="219" t="s">
        <v>87</v>
      </c>
      <c r="AV150" s="15" t="s">
        <v>269</v>
      </c>
      <c r="AW150" s="15" t="s">
        <v>32</v>
      </c>
      <c r="AX150" s="15" t="s">
        <v>85</v>
      </c>
      <c r="AY150" s="219" t="s">
        <v>177</v>
      </c>
    </row>
    <row r="151" s="2" customFormat="1" ht="33" customHeight="1">
      <c r="A151" s="38"/>
      <c r="B151" s="179"/>
      <c r="C151" s="180" t="s">
        <v>87</v>
      </c>
      <c r="D151" s="180" t="s">
        <v>180</v>
      </c>
      <c r="E151" s="181" t="s">
        <v>277</v>
      </c>
      <c r="F151" s="182" t="s">
        <v>278</v>
      </c>
      <c r="G151" s="183" t="s">
        <v>267</v>
      </c>
      <c r="H151" s="184">
        <v>20.390000000000001</v>
      </c>
      <c r="I151" s="185"/>
      <c r="J151" s="186">
        <f>ROUND(I151*H151,2)</f>
        <v>0</v>
      </c>
      <c r="K151" s="182" t="s">
        <v>268</v>
      </c>
      <c r="L151" s="39"/>
      <c r="M151" s="187" t="s">
        <v>1</v>
      </c>
      <c r="N151" s="188" t="s">
        <v>42</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269</v>
      </c>
      <c r="AT151" s="191" t="s">
        <v>180</v>
      </c>
      <c r="AU151" s="191" t="s">
        <v>87</v>
      </c>
      <c r="AY151" s="19" t="s">
        <v>177</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269</v>
      </c>
      <c r="BM151" s="191" t="s">
        <v>279</v>
      </c>
    </row>
    <row r="152" s="14" customFormat="1">
      <c r="A152" s="14"/>
      <c r="B152" s="210"/>
      <c r="C152" s="14"/>
      <c r="D152" s="193" t="s">
        <v>271</v>
      </c>
      <c r="E152" s="211" t="s">
        <v>1</v>
      </c>
      <c r="F152" s="212" t="s">
        <v>280</v>
      </c>
      <c r="G152" s="14"/>
      <c r="H152" s="213">
        <v>2.2719999999999998</v>
      </c>
      <c r="I152" s="214"/>
      <c r="J152" s="14"/>
      <c r="K152" s="14"/>
      <c r="L152" s="210"/>
      <c r="M152" s="215"/>
      <c r="N152" s="216"/>
      <c r="O152" s="216"/>
      <c r="P152" s="216"/>
      <c r="Q152" s="216"/>
      <c r="R152" s="216"/>
      <c r="S152" s="216"/>
      <c r="T152" s="217"/>
      <c r="U152" s="14"/>
      <c r="V152" s="14"/>
      <c r="W152" s="14"/>
      <c r="X152" s="14"/>
      <c r="Y152" s="14"/>
      <c r="Z152" s="14"/>
      <c r="AA152" s="14"/>
      <c r="AB152" s="14"/>
      <c r="AC152" s="14"/>
      <c r="AD152" s="14"/>
      <c r="AE152" s="14"/>
      <c r="AT152" s="211" t="s">
        <v>271</v>
      </c>
      <c r="AU152" s="211" t="s">
        <v>87</v>
      </c>
      <c r="AV152" s="14" t="s">
        <v>87</v>
      </c>
      <c r="AW152" s="14" t="s">
        <v>32</v>
      </c>
      <c r="AX152" s="14" t="s">
        <v>77</v>
      </c>
      <c r="AY152" s="211" t="s">
        <v>177</v>
      </c>
    </row>
    <row r="153" s="14" customFormat="1">
      <c r="A153" s="14"/>
      <c r="B153" s="210"/>
      <c r="C153" s="14"/>
      <c r="D153" s="193" t="s">
        <v>271</v>
      </c>
      <c r="E153" s="211" t="s">
        <v>1</v>
      </c>
      <c r="F153" s="212" t="s">
        <v>281</v>
      </c>
      <c r="G153" s="14"/>
      <c r="H153" s="213">
        <v>3.3039999999999998</v>
      </c>
      <c r="I153" s="214"/>
      <c r="J153" s="14"/>
      <c r="K153" s="14"/>
      <c r="L153" s="210"/>
      <c r="M153" s="215"/>
      <c r="N153" s="216"/>
      <c r="O153" s="216"/>
      <c r="P153" s="216"/>
      <c r="Q153" s="216"/>
      <c r="R153" s="216"/>
      <c r="S153" s="216"/>
      <c r="T153" s="217"/>
      <c r="U153" s="14"/>
      <c r="V153" s="14"/>
      <c r="W153" s="14"/>
      <c r="X153" s="14"/>
      <c r="Y153" s="14"/>
      <c r="Z153" s="14"/>
      <c r="AA153" s="14"/>
      <c r="AB153" s="14"/>
      <c r="AC153" s="14"/>
      <c r="AD153" s="14"/>
      <c r="AE153" s="14"/>
      <c r="AT153" s="211" t="s">
        <v>271</v>
      </c>
      <c r="AU153" s="211" t="s">
        <v>87</v>
      </c>
      <c r="AV153" s="14" t="s">
        <v>87</v>
      </c>
      <c r="AW153" s="14" t="s">
        <v>32</v>
      </c>
      <c r="AX153" s="14" t="s">
        <v>77</v>
      </c>
      <c r="AY153" s="211" t="s">
        <v>177</v>
      </c>
    </row>
    <row r="154" s="14" customFormat="1">
      <c r="A154" s="14"/>
      <c r="B154" s="210"/>
      <c r="C154" s="14"/>
      <c r="D154" s="193" t="s">
        <v>271</v>
      </c>
      <c r="E154" s="211" t="s">
        <v>1</v>
      </c>
      <c r="F154" s="212" t="s">
        <v>282</v>
      </c>
      <c r="G154" s="14"/>
      <c r="H154" s="213">
        <v>2.0649999999999999</v>
      </c>
      <c r="I154" s="214"/>
      <c r="J154" s="14"/>
      <c r="K154" s="14"/>
      <c r="L154" s="210"/>
      <c r="M154" s="215"/>
      <c r="N154" s="216"/>
      <c r="O154" s="216"/>
      <c r="P154" s="216"/>
      <c r="Q154" s="216"/>
      <c r="R154" s="216"/>
      <c r="S154" s="216"/>
      <c r="T154" s="217"/>
      <c r="U154" s="14"/>
      <c r="V154" s="14"/>
      <c r="W154" s="14"/>
      <c r="X154" s="14"/>
      <c r="Y154" s="14"/>
      <c r="Z154" s="14"/>
      <c r="AA154" s="14"/>
      <c r="AB154" s="14"/>
      <c r="AC154" s="14"/>
      <c r="AD154" s="14"/>
      <c r="AE154" s="14"/>
      <c r="AT154" s="211" t="s">
        <v>271</v>
      </c>
      <c r="AU154" s="211" t="s">
        <v>87</v>
      </c>
      <c r="AV154" s="14" t="s">
        <v>87</v>
      </c>
      <c r="AW154" s="14" t="s">
        <v>32</v>
      </c>
      <c r="AX154" s="14" t="s">
        <v>77</v>
      </c>
      <c r="AY154" s="211" t="s">
        <v>177</v>
      </c>
    </row>
    <row r="155" s="14" customFormat="1">
      <c r="A155" s="14"/>
      <c r="B155" s="210"/>
      <c r="C155" s="14"/>
      <c r="D155" s="193" t="s">
        <v>271</v>
      </c>
      <c r="E155" s="211" t="s">
        <v>1</v>
      </c>
      <c r="F155" s="212" t="s">
        <v>283</v>
      </c>
      <c r="G155" s="14"/>
      <c r="H155" s="213">
        <v>0.70799999999999996</v>
      </c>
      <c r="I155" s="214"/>
      <c r="J155" s="14"/>
      <c r="K155" s="14"/>
      <c r="L155" s="210"/>
      <c r="M155" s="215"/>
      <c r="N155" s="216"/>
      <c r="O155" s="216"/>
      <c r="P155" s="216"/>
      <c r="Q155" s="216"/>
      <c r="R155" s="216"/>
      <c r="S155" s="216"/>
      <c r="T155" s="217"/>
      <c r="U155" s="14"/>
      <c r="V155" s="14"/>
      <c r="W155" s="14"/>
      <c r="X155" s="14"/>
      <c r="Y155" s="14"/>
      <c r="Z155" s="14"/>
      <c r="AA155" s="14"/>
      <c r="AB155" s="14"/>
      <c r="AC155" s="14"/>
      <c r="AD155" s="14"/>
      <c r="AE155" s="14"/>
      <c r="AT155" s="211" t="s">
        <v>271</v>
      </c>
      <c r="AU155" s="211" t="s">
        <v>87</v>
      </c>
      <c r="AV155" s="14" t="s">
        <v>87</v>
      </c>
      <c r="AW155" s="14" t="s">
        <v>32</v>
      </c>
      <c r="AX155" s="14" t="s">
        <v>77</v>
      </c>
      <c r="AY155" s="211" t="s">
        <v>177</v>
      </c>
    </row>
    <row r="156" s="14" customFormat="1">
      <c r="A156" s="14"/>
      <c r="B156" s="210"/>
      <c r="C156" s="14"/>
      <c r="D156" s="193" t="s">
        <v>271</v>
      </c>
      <c r="E156" s="211" t="s">
        <v>1</v>
      </c>
      <c r="F156" s="212" t="s">
        <v>284</v>
      </c>
      <c r="G156" s="14"/>
      <c r="H156" s="213">
        <v>0.11799999999999999</v>
      </c>
      <c r="I156" s="214"/>
      <c r="J156" s="14"/>
      <c r="K156" s="14"/>
      <c r="L156" s="210"/>
      <c r="M156" s="215"/>
      <c r="N156" s="216"/>
      <c r="O156" s="216"/>
      <c r="P156" s="216"/>
      <c r="Q156" s="216"/>
      <c r="R156" s="216"/>
      <c r="S156" s="216"/>
      <c r="T156" s="217"/>
      <c r="U156" s="14"/>
      <c r="V156" s="14"/>
      <c r="W156" s="14"/>
      <c r="X156" s="14"/>
      <c r="Y156" s="14"/>
      <c r="Z156" s="14"/>
      <c r="AA156" s="14"/>
      <c r="AB156" s="14"/>
      <c r="AC156" s="14"/>
      <c r="AD156" s="14"/>
      <c r="AE156" s="14"/>
      <c r="AT156" s="211" t="s">
        <v>271</v>
      </c>
      <c r="AU156" s="211" t="s">
        <v>87</v>
      </c>
      <c r="AV156" s="14" t="s">
        <v>87</v>
      </c>
      <c r="AW156" s="14" t="s">
        <v>32</v>
      </c>
      <c r="AX156" s="14" t="s">
        <v>77</v>
      </c>
      <c r="AY156" s="211" t="s">
        <v>177</v>
      </c>
    </row>
    <row r="157" s="14" customFormat="1">
      <c r="A157" s="14"/>
      <c r="B157" s="210"/>
      <c r="C157" s="14"/>
      <c r="D157" s="193" t="s">
        <v>271</v>
      </c>
      <c r="E157" s="211" t="s">
        <v>1</v>
      </c>
      <c r="F157" s="212" t="s">
        <v>285</v>
      </c>
      <c r="G157" s="14"/>
      <c r="H157" s="213">
        <v>0.47199999999999998</v>
      </c>
      <c r="I157" s="214"/>
      <c r="J157" s="14"/>
      <c r="K157" s="14"/>
      <c r="L157" s="210"/>
      <c r="M157" s="215"/>
      <c r="N157" s="216"/>
      <c r="O157" s="216"/>
      <c r="P157" s="216"/>
      <c r="Q157" s="216"/>
      <c r="R157" s="216"/>
      <c r="S157" s="216"/>
      <c r="T157" s="217"/>
      <c r="U157" s="14"/>
      <c r="V157" s="14"/>
      <c r="W157" s="14"/>
      <c r="X157" s="14"/>
      <c r="Y157" s="14"/>
      <c r="Z157" s="14"/>
      <c r="AA157" s="14"/>
      <c r="AB157" s="14"/>
      <c r="AC157" s="14"/>
      <c r="AD157" s="14"/>
      <c r="AE157" s="14"/>
      <c r="AT157" s="211" t="s">
        <v>271</v>
      </c>
      <c r="AU157" s="211" t="s">
        <v>87</v>
      </c>
      <c r="AV157" s="14" t="s">
        <v>87</v>
      </c>
      <c r="AW157" s="14" t="s">
        <v>32</v>
      </c>
      <c r="AX157" s="14" t="s">
        <v>77</v>
      </c>
      <c r="AY157" s="211" t="s">
        <v>177</v>
      </c>
    </row>
    <row r="158" s="14" customFormat="1">
      <c r="A158" s="14"/>
      <c r="B158" s="210"/>
      <c r="C158" s="14"/>
      <c r="D158" s="193" t="s">
        <v>271</v>
      </c>
      <c r="E158" s="211" t="s">
        <v>1</v>
      </c>
      <c r="F158" s="212" t="s">
        <v>286</v>
      </c>
      <c r="G158" s="14"/>
      <c r="H158" s="213">
        <v>3.4460000000000002</v>
      </c>
      <c r="I158" s="214"/>
      <c r="J158" s="14"/>
      <c r="K158" s="14"/>
      <c r="L158" s="210"/>
      <c r="M158" s="215"/>
      <c r="N158" s="216"/>
      <c r="O158" s="216"/>
      <c r="P158" s="216"/>
      <c r="Q158" s="216"/>
      <c r="R158" s="216"/>
      <c r="S158" s="216"/>
      <c r="T158" s="217"/>
      <c r="U158" s="14"/>
      <c r="V158" s="14"/>
      <c r="W158" s="14"/>
      <c r="X158" s="14"/>
      <c r="Y158" s="14"/>
      <c r="Z158" s="14"/>
      <c r="AA158" s="14"/>
      <c r="AB158" s="14"/>
      <c r="AC158" s="14"/>
      <c r="AD158" s="14"/>
      <c r="AE158" s="14"/>
      <c r="AT158" s="211" t="s">
        <v>271</v>
      </c>
      <c r="AU158" s="211" t="s">
        <v>87</v>
      </c>
      <c r="AV158" s="14" t="s">
        <v>87</v>
      </c>
      <c r="AW158" s="14" t="s">
        <v>32</v>
      </c>
      <c r="AX158" s="14" t="s">
        <v>77</v>
      </c>
      <c r="AY158" s="211" t="s">
        <v>177</v>
      </c>
    </row>
    <row r="159" s="14" customFormat="1">
      <c r="A159" s="14"/>
      <c r="B159" s="210"/>
      <c r="C159" s="14"/>
      <c r="D159" s="193" t="s">
        <v>271</v>
      </c>
      <c r="E159" s="211" t="s">
        <v>1</v>
      </c>
      <c r="F159" s="212" t="s">
        <v>287</v>
      </c>
      <c r="G159" s="14"/>
      <c r="H159" s="213">
        <v>1.0049999999999999</v>
      </c>
      <c r="I159" s="214"/>
      <c r="J159" s="14"/>
      <c r="K159" s="14"/>
      <c r="L159" s="210"/>
      <c r="M159" s="215"/>
      <c r="N159" s="216"/>
      <c r="O159" s="216"/>
      <c r="P159" s="216"/>
      <c r="Q159" s="216"/>
      <c r="R159" s="216"/>
      <c r="S159" s="216"/>
      <c r="T159" s="217"/>
      <c r="U159" s="14"/>
      <c r="V159" s="14"/>
      <c r="W159" s="14"/>
      <c r="X159" s="14"/>
      <c r="Y159" s="14"/>
      <c r="Z159" s="14"/>
      <c r="AA159" s="14"/>
      <c r="AB159" s="14"/>
      <c r="AC159" s="14"/>
      <c r="AD159" s="14"/>
      <c r="AE159" s="14"/>
      <c r="AT159" s="211" t="s">
        <v>271</v>
      </c>
      <c r="AU159" s="211" t="s">
        <v>87</v>
      </c>
      <c r="AV159" s="14" t="s">
        <v>87</v>
      </c>
      <c r="AW159" s="14" t="s">
        <v>32</v>
      </c>
      <c r="AX159" s="14" t="s">
        <v>77</v>
      </c>
      <c r="AY159" s="211" t="s">
        <v>177</v>
      </c>
    </row>
    <row r="160" s="14" customFormat="1">
      <c r="A160" s="14"/>
      <c r="B160" s="210"/>
      <c r="C160" s="14"/>
      <c r="D160" s="193" t="s">
        <v>271</v>
      </c>
      <c r="E160" s="211" t="s">
        <v>1</v>
      </c>
      <c r="F160" s="212" t="s">
        <v>288</v>
      </c>
      <c r="G160" s="14"/>
      <c r="H160" s="213">
        <v>7</v>
      </c>
      <c r="I160" s="214"/>
      <c r="J160" s="14"/>
      <c r="K160" s="14"/>
      <c r="L160" s="210"/>
      <c r="M160" s="215"/>
      <c r="N160" s="216"/>
      <c r="O160" s="216"/>
      <c r="P160" s="216"/>
      <c r="Q160" s="216"/>
      <c r="R160" s="216"/>
      <c r="S160" s="216"/>
      <c r="T160" s="217"/>
      <c r="U160" s="14"/>
      <c r="V160" s="14"/>
      <c r="W160" s="14"/>
      <c r="X160" s="14"/>
      <c r="Y160" s="14"/>
      <c r="Z160" s="14"/>
      <c r="AA160" s="14"/>
      <c r="AB160" s="14"/>
      <c r="AC160" s="14"/>
      <c r="AD160" s="14"/>
      <c r="AE160" s="14"/>
      <c r="AT160" s="211" t="s">
        <v>271</v>
      </c>
      <c r="AU160" s="211" t="s">
        <v>87</v>
      </c>
      <c r="AV160" s="14" t="s">
        <v>87</v>
      </c>
      <c r="AW160" s="14" t="s">
        <v>32</v>
      </c>
      <c r="AX160" s="14" t="s">
        <v>77</v>
      </c>
      <c r="AY160" s="211" t="s">
        <v>177</v>
      </c>
    </row>
    <row r="161" s="15" customFormat="1">
      <c r="A161" s="15"/>
      <c r="B161" s="218"/>
      <c r="C161" s="15"/>
      <c r="D161" s="193" t="s">
        <v>271</v>
      </c>
      <c r="E161" s="219" t="s">
        <v>228</v>
      </c>
      <c r="F161" s="220" t="s">
        <v>276</v>
      </c>
      <c r="G161" s="15"/>
      <c r="H161" s="221">
        <v>20.390000000000001</v>
      </c>
      <c r="I161" s="222"/>
      <c r="J161" s="15"/>
      <c r="K161" s="15"/>
      <c r="L161" s="218"/>
      <c r="M161" s="223"/>
      <c r="N161" s="224"/>
      <c r="O161" s="224"/>
      <c r="P161" s="224"/>
      <c r="Q161" s="224"/>
      <c r="R161" s="224"/>
      <c r="S161" s="224"/>
      <c r="T161" s="225"/>
      <c r="U161" s="15"/>
      <c r="V161" s="15"/>
      <c r="W161" s="15"/>
      <c r="X161" s="15"/>
      <c r="Y161" s="15"/>
      <c r="Z161" s="15"/>
      <c r="AA161" s="15"/>
      <c r="AB161" s="15"/>
      <c r="AC161" s="15"/>
      <c r="AD161" s="15"/>
      <c r="AE161" s="15"/>
      <c r="AT161" s="219" t="s">
        <v>271</v>
      </c>
      <c r="AU161" s="219" t="s">
        <v>87</v>
      </c>
      <c r="AV161" s="15" t="s">
        <v>269</v>
      </c>
      <c r="AW161" s="15" t="s">
        <v>32</v>
      </c>
      <c r="AX161" s="15" t="s">
        <v>85</v>
      </c>
      <c r="AY161" s="219" t="s">
        <v>177</v>
      </c>
    </row>
    <row r="162" s="2" customFormat="1" ht="37.8" customHeight="1">
      <c r="A162" s="38"/>
      <c r="B162" s="179"/>
      <c r="C162" s="180" t="s">
        <v>194</v>
      </c>
      <c r="D162" s="180" t="s">
        <v>180</v>
      </c>
      <c r="E162" s="181" t="s">
        <v>289</v>
      </c>
      <c r="F162" s="182" t="s">
        <v>290</v>
      </c>
      <c r="G162" s="183" t="s">
        <v>267</v>
      </c>
      <c r="H162" s="184">
        <v>103.315</v>
      </c>
      <c r="I162" s="185"/>
      <c r="J162" s="186">
        <f>ROUND(I162*H162,2)</f>
        <v>0</v>
      </c>
      <c r="K162" s="182" t="s">
        <v>268</v>
      </c>
      <c r="L162" s="39"/>
      <c r="M162" s="187" t="s">
        <v>1</v>
      </c>
      <c r="N162" s="188" t="s">
        <v>42</v>
      </c>
      <c r="O162" s="77"/>
      <c r="P162" s="189">
        <f>O162*H162</f>
        <v>0</v>
      </c>
      <c r="Q162" s="189">
        <v>0</v>
      </c>
      <c r="R162" s="189">
        <f>Q162*H162</f>
        <v>0</v>
      </c>
      <c r="S162" s="189">
        <v>0</v>
      </c>
      <c r="T162" s="190">
        <f>S162*H162</f>
        <v>0</v>
      </c>
      <c r="U162" s="38"/>
      <c r="V162" s="38"/>
      <c r="W162" s="38"/>
      <c r="X162" s="38"/>
      <c r="Y162" s="38"/>
      <c r="Z162" s="38"/>
      <c r="AA162" s="38"/>
      <c r="AB162" s="38"/>
      <c r="AC162" s="38"/>
      <c r="AD162" s="38"/>
      <c r="AE162" s="38"/>
      <c r="AR162" s="191" t="s">
        <v>269</v>
      </c>
      <c r="AT162" s="191" t="s">
        <v>180</v>
      </c>
      <c r="AU162" s="191" t="s">
        <v>87</v>
      </c>
      <c r="AY162" s="19" t="s">
        <v>177</v>
      </c>
      <c r="BE162" s="192">
        <f>IF(N162="základní",J162,0)</f>
        <v>0</v>
      </c>
      <c r="BF162" s="192">
        <f>IF(N162="snížená",J162,0)</f>
        <v>0</v>
      </c>
      <c r="BG162" s="192">
        <f>IF(N162="zákl. přenesená",J162,0)</f>
        <v>0</v>
      </c>
      <c r="BH162" s="192">
        <f>IF(N162="sníž. přenesená",J162,0)</f>
        <v>0</v>
      </c>
      <c r="BI162" s="192">
        <f>IF(N162="nulová",J162,0)</f>
        <v>0</v>
      </c>
      <c r="BJ162" s="19" t="s">
        <v>85</v>
      </c>
      <c r="BK162" s="192">
        <f>ROUND(I162*H162,2)</f>
        <v>0</v>
      </c>
      <c r="BL162" s="19" t="s">
        <v>269</v>
      </c>
      <c r="BM162" s="191" t="s">
        <v>291</v>
      </c>
    </row>
    <row r="163" s="14" customFormat="1">
      <c r="A163" s="14"/>
      <c r="B163" s="210"/>
      <c r="C163" s="14"/>
      <c r="D163" s="193" t="s">
        <v>271</v>
      </c>
      <c r="E163" s="211" t="s">
        <v>1</v>
      </c>
      <c r="F163" s="212" t="s">
        <v>292</v>
      </c>
      <c r="G163" s="14"/>
      <c r="H163" s="213">
        <v>103.315</v>
      </c>
      <c r="I163" s="214"/>
      <c r="J163" s="14"/>
      <c r="K163" s="14"/>
      <c r="L163" s="210"/>
      <c r="M163" s="215"/>
      <c r="N163" s="216"/>
      <c r="O163" s="216"/>
      <c r="P163" s="216"/>
      <c r="Q163" s="216"/>
      <c r="R163" s="216"/>
      <c r="S163" s="216"/>
      <c r="T163" s="217"/>
      <c r="U163" s="14"/>
      <c r="V163" s="14"/>
      <c r="W163" s="14"/>
      <c r="X163" s="14"/>
      <c r="Y163" s="14"/>
      <c r="Z163" s="14"/>
      <c r="AA163" s="14"/>
      <c r="AB163" s="14"/>
      <c r="AC163" s="14"/>
      <c r="AD163" s="14"/>
      <c r="AE163" s="14"/>
      <c r="AT163" s="211" t="s">
        <v>271</v>
      </c>
      <c r="AU163" s="211" t="s">
        <v>87</v>
      </c>
      <c r="AV163" s="14" t="s">
        <v>87</v>
      </c>
      <c r="AW163" s="14" t="s">
        <v>32</v>
      </c>
      <c r="AX163" s="14" t="s">
        <v>77</v>
      </c>
      <c r="AY163" s="211" t="s">
        <v>177</v>
      </c>
    </row>
    <row r="164" s="15" customFormat="1">
      <c r="A164" s="15"/>
      <c r="B164" s="218"/>
      <c r="C164" s="15"/>
      <c r="D164" s="193" t="s">
        <v>271</v>
      </c>
      <c r="E164" s="219" t="s">
        <v>210</v>
      </c>
      <c r="F164" s="220" t="s">
        <v>276</v>
      </c>
      <c r="G164" s="15"/>
      <c r="H164" s="221">
        <v>103.315</v>
      </c>
      <c r="I164" s="222"/>
      <c r="J164" s="15"/>
      <c r="K164" s="15"/>
      <c r="L164" s="218"/>
      <c r="M164" s="223"/>
      <c r="N164" s="224"/>
      <c r="O164" s="224"/>
      <c r="P164" s="224"/>
      <c r="Q164" s="224"/>
      <c r="R164" s="224"/>
      <c r="S164" s="224"/>
      <c r="T164" s="225"/>
      <c r="U164" s="15"/>
      <c r="V164" s="15"/>
      <c r="W164" s="15"/>
      <c r="X164" s="15"/>
      <c r="Y164" s="15"/>
      <c r="Z164" s="15"/>
      <c r="AA164" s="15"/>
      <c r="AB164" s="15"/>
      <c r="AC164" s="15"/>
      <c r="AD164" s="15"/>
      <c r="AE164" s="15"/>
      <c r="AT164" s="219" t="s">
        <v>271</v>
      </c>
      <c r="AU164" s="219" t="s">
        <v>87</v>
      </c>
      <c r="AV164" s="15" t="s">
        <v>269</v>
      </c>
      <c r="AW164" s="15" t="s">
        <v>32</v>
      </c>
      <c r="AX164" s="15" t="s">
        <v>85</v>
      </c>
      <c r="AY164" s="219" t="s">
        <v>177</v>
      </c>
    </row>
    <row r="165" s="2" customFormat="1" ht="37.8" customHeight="1">
      <c r="A165" s="38"/>
      <c r="B165" s="179"/>
      <c r="C165" s="180" t="s">
        <v>269</v>
      </c>
      <c r="D165" s="180" t="s">
        <v>180</v>
      </c>
      <c r="E165" s="181" t="s">
        <v>293</v>
      </c>
      <c r="F165" s="182" t="s">
        <v>294</v>
      </c>
      <c r="G165" s="183" t="s">
        <v>267</v>
      </c>
      <c r="H165" s="184">
        <v>1033.1500000000001</v>
      </c>
      <c r="I165" s="185"/>
      <c r="J165" s="186">
        <f>ROUND(I165*H165,2)</f>
        <v>0</v>
      </c>
      <c r="K165" s="182" t="s">
        <v>268</v>
      </c>
      <c r="L165" s="39"/>
      <c r="M165" s="187" t="s">
        <v>1</v>
      </c>
      <c r="N165" s="188" t="s">
        <v>42</v>
      </c>
      <c r="O165" s="77"/>
      <c r="P165" s="189">
        <f>O165*H165</f>
        <v>0</v>
      </c>
      <c r="Q165" s="189">
        <v>0</v>
      </c>
      <c r="R165" s="189">
        <f>Q165*H165</f>
        <v>0</v>
      </c>
      <c r="S165" s="189">
        <v>0</v>
      </c>
      <c r="T165" s="190">
        <f>S165*H165</f>
        <v>0</v>
      </c>
      <c r="U165" s="38"/>
      <c r="V165" s="38"/>
      <c r="W165" s="38"/>
      <c r="X165" s="38"/>
      <c r="Y165" s="38"/>
      <c r="Z165" s="38"/>
      <c r="AA165" s="38"/>
      <c r="AB165" s="38"/>
      <c r="AC165" s="38"/>
      <c r="AD165" s="38"/>
      <c r="AE165" s="38"/>
      <c r="AR165" s="191" t="s">
        <v>269</v>
      </c>
      <c r="AT165" s="191" t="s">
        <v>180</v>
      </c>
      <c r="AU165" s="191" t="s">
        <v>87</v>
      </c>
      <c r="AY165" s="19" t="s">
        <v>177</v>
      </c>
      <c r="BE165" s="192">
        <f>IF(N165="základní",J165,0)</f>
        <v>0</v>
      </c>
      <c r="BF165" s="192">
        <f>IF(N165="snížená",J165,0)</f>
        <v>0</v>
      </c>
      <c r="BG165" s="192">
        <f>IF(N165="zákl. přenesená",J165,0)</f>
        <v>0</v>
      </c>
      <c r="BH165" s="192">
        <f>IF(N165="sníž. přenesená",J165,0)</f>
        <v>0</v>
      </c>
      <c r="BI165" s="192">
        <f>IF(N165="nulová",J165,0)</f>
        <v>0</v>
      </c>
      <c r="BJ165" s="19" t="s">
        <v>85</v>
      </c>
      <c r="BK165" s="192">
        <f>ROUND(I165*H165,2)</f>
        <v>0</v>
      </c>
      <c r="BL165" s="19" t="s">
        <v>269</v>
      </c>
      <c r="BM165" s="191" t="s">
        <v>295</v>
      </c>
    </row>
    <row r="166" s="13" customFormat="1">
      <c r="A166" s="13"/>
      <c r="B166" s="203"/>
      <c r="C166" s="13"/>
      <c r="D166" s="193" t="s">
        <v>271</v>
      </c>
      <c r="E166" s="204" t="s">
        <v>1</v>
      </c>
      <c r="F166" s="205" t="s">
        <v>296</v>
      </c>
      <c r="G166" s="13"/>
      <c r="H166" s="204" t="s">
        <v>1</v>
      </c>
      <c r="I166" s="206"/>
      <c r="J166" s="13"/>
      <c r="K166" s="13"/>
      <c r="L166" s="203"/>
      <c r="M166" s="207"/>
      <c r="N166" s="208"/>
      <c r="O166" s="208"/>
      <c r="P166" s="208"/>
      <c r="Q166" s="208"/>
      <c r="R166" s="208"/>
      <c r="S166" s="208"/>
      <c r="T166" s="209"/>
      <c r="U166" s="13"/>
      <c r="V166" s="13"/>
      <c r="W166" s="13"/>
      <c r="X166" s="13"/>
      <c r="Y166" s="13"/>
      <c r="Z166" s="13"/>
      <c r="AA166" s="13"/>
      <c r="AB166" s="13"/>
      <c r="AC166" s="13"/>
      <c r="AD166" s="13"/>
      <c r="AE166" s="13"/>
      <c r="AT166" s="204" t="s">
        <v>271</v>
      </c>
      <c r="AU166" s="204" t="s">
        <v>87</v>
      </c>
      <c r="AV166" s="13" t="s">
        <v>85</v>
      </c>
      <c r="AW166" s="13" t="s">
        <v>32</v>
      </c>
      <c r="AX166" s="13" t="s">
        <v>77</v>
      </c>
      <c r="AY166" s="204" t="s">
        <v>177</v>
      </c>
    </row>
    <row r="167" s="14" customFormat="1">
      <c r="A167" s="14"/>
      <c r="B167" s="210"/>
      <c r="C167" s="14"/>
      <c r="D167" s="193" t="s">
        <v>271</v>
      </c>
      <c r="E167" s="211" t="s">
        <v>1</v>
      </c>
      <c r="F167" s="212" t="s">
        <v>297</v>
      </c>
      <c r="G167" s="14"/>
      <c r="H167" s="213">
        <v>1033.1500000000001</v>
      </c>
      <c r="I167" s="214"/>
      <c r="J167" s="14"/>
      <c r="K167" s="14"/>
      <c r="L167" s="210"/>
      <c r="M167" s="215"/>
      <c r="N167" s="216"/>
      <c r="O167" s="216"/>
      <c r="P167" s="216"/>
      <c r="Q167" s="216"/>
      <c r="R167" s="216"/>
      <c r="S167" s="216"/>
      <c r="T167" s="217"/>
      <c r="U167" s="14"/>
      <c r="V167" s="14"/>
      <c r="W167" s="14"/>
      <c r="X167" s="14"/>
      <c r="Y167" s="14"/>
      <c r="Z167" s="14"/>
      <c r="AA167" s="14"/>
      <c r="AB167" s="14"/>
      <c r="AC167" s="14"/>
      <c r="AD167" s="14"/>
      <c r="AE167" s="14"/>
      <c r="AT167" s="211" t="s">
        <v>271</v>
      </c>
      <c r="AU167" s="211" t="s">
        <v>87</v>
      </c>
      <c r="AV167" s="14" t="s">
        <v>87</v>
      </c>
      <c r="AW167" s="14" t="s">
        <v>32</v>
      </c>
      <c r="AX167" s="14" t="s">
        <v>85</v>
      </c>
      <c r="AY167" s="211" t="s">
        <v>177</v>
      </c>
    </row>
    <row r="168" s="2" customFormat="1" ht="24.15" customHeight="1">
      <c r="A168" s="38"/>
      <c r="B168" s="179"/>
      <c r="C168" s="180" t="s">
        <v>176</v>
      </c>
      <c r="D168" s="180" t="s">
        <v>180</v>
      </c>
      <c r="E168" s="181" t="s">
        <v>298</v>
      </c>
      <c r="F168" s="182" t="s">
        <v>299</v>
      </c>
      <c r="G168" s="183" t="s">
        <v>300</v>
      </c>
      <c r="H168" s="184">
        <v>185.96700000000001</v>
      </c>
      <c r="I168" s="185"/>
      <c r="J168" s="186">
        <f>ROUND(I168*H168,2)</f>
        <v>0</v>
      </c>
      <c r="K168" s="182" t="s">
        <v>268</v>
      </c>
      <c r="L168" s="39"/>
      <c r="M168" s="187" t="s">
        <v>1</v>
      </c>
      <c r="N168" s="188" t="s">
        <v>42</v>
      </c>
      <c r="O168" s="77"/>
      <c r="P168" s="189">
        <f>O168*H168</f>
        <v>0</v>
      </c>
      <c r="Q168" s="189">
        <v>0</v>
      </c>
      <c r="R168" s="189">
        <f>Q168*H168</f>
        <v>0</v>
      </c>
      <c r="S168" s="189">
        <v>0</v>
      </c>
      <c r="T168" s="190">
        <f>S168*H168</f>
        <v>0</v>
      </c>
      <c r="U168" s="38"/>
      <c r="V168" s="38"/>
      <c r="W168" s="38"/>
      <c r="X168" s="38"/>
      <c r="Y168" s="38"/>
      <c r="Z168" s="38"/>
      <c r="AA168" s="38"/>
      <c r="AB168" s="38"/>
      <c r="AC168" s="38"/>
      <c r="AD168" s="38"/>
      <c r="AE168" s="38"/>
      <c r="AR168" s="191" t="s">
        <v>269</v>
      </c>
      <c r="AT168" s="191" t="s">
        <v>180</v>
      </c>
      <c r="AU168" s="191" t="s">
        <v>87</v>
      </c>
      <c r="AY168" s="19" t="s">
        <v>177</v>
      </c>
      <c r="BE168" s="192">
        <f>IF(N168="základní",J168,0)</f>
        <v>0</v>
      </c>
      <c r="BF168" s="192">
        <f>IF(N168="snížená",J168,0)</f>
        <v>0</v>
      </c>
      <c r="BG168" s="192">
        <f>IF(N168="zákl. přenesená",J168,0)</f>
        <v>0</v>
      </c>
      <c r="BH168" s="192">
        <f>IF(N168="sníž. přenesená",J168,0)</f>
        <v>0</v>
      </c>
      <c r="BI168" s="192">
        <f>IF(N168="nulová",J168,0)</f>
        <v>0</v>
      </c>
      <c r="BJ168" s="19" t="s">
        <v>85</v>
      </c>
      <c r="BK168" s="192">
        <f>ROUND(I168*H168,2)</f>
        <v>0</v>
      </c>
      <c r="BL168" s="19" t="s">
        <v>269</v>
      </c>
      <c r="BM168" s="191" t="s">
        <v>301</v>
      </c>
    </row>
    <row r="169" s="14" customFormat="1">
      <c r="A169" s="14"/>
      <c r="B169" s="210"/>
      <c r="C169" s="14"/>
      <c r="D169" s="193" t="s">
        <v>271</v>
      </c>
      <c r="E169" s="211" t="s">
        <v>1</v>
      </c>
      <c r="F169" s="212" t="s">
        <v>302</v>
      </c>
      <c r="G169" s="14"/>
      <c r="H169" s="213">
        <v>185.96700000000001</v>
      </c>
      <c r="I169" s="214"/>
      <c r="J169" s="14"/>
      <c r="K169" s="14"/>
      <c r="L169" s="210"/>
      <c r="M169" s="215"/>
      <c r="N169" s="216"/>
      <c r="O169" s="216"/>
      <c r="P169" s="216"/>
      <c r="Q169" s="216"/>
      <c r="R169" s="216"/>
      <c r="S169" s="216"/>
      <c r="T169" s="217"/>
      <c r="U169" s="14"/>
      <c r="V169" s="14"/>
      <c r="W169" s="14"/>
      <c r="X169" s="14"/>
      <c r="Y169" s="14"/>
      <c r="Z169" s="14"/>
      <c r="AA169" s="14"/>
      <c r="AB169" s="14"/>
      <c r="AC169" s="14"/>
      <c r="AD169" s="14"/>
      <c r="AE169" s="14"/>
      <c r="AT169" s="211" t="s">
        <v>271</v>
      </c>
      <c r="AU169" s="211" t="s">
        <v>87</v>
      </c>
      <c r="AV169" s="14" t="s">
        <v>87</v>
      </c>
      <c r="AW169" s="14" t="s">
        <v>32</v>
      </c>
      <c r="AX169" s="14" t="s">
        <v>85</v>
      </c>
      <c r="AY169" s="211" t="s">
        <v>177</v>
      </c>
    </row>
    <row r="170" s="2" customFormat="1" ht="16.5" customHeight="1">
      <c r="A170" s="38"/>
      <c r="B170" s="179"/>
      <c r="C170" s="180" t="s">
        <v>303</v>
      </c>
      <c r="D170" s="180" t="s">
        <v>180</v>
      </c>
      <c r="E170" s="181" t="s">
        <v>304</v>
      </c>
      <c r="F170" s="182" t="s">
        <v>305</v>
      </c>
      <c r="G170" s="183" t="s">
        <v>267</v>
      </c>
      <c r="H170" s="184">
        <v>103.315</v>
      </c>
      <c r="I170" s="185"/>
      <c r="J170" s="186">
        <f>ROUND(I170*H170,2)</f>
        <v>0</v>
      </c>
      <c r="K170" s="182" t="s">
        <v>268</v>
      </c>
      <c r="L170" s="39"/>
      <c r="M170" s="187" t="s">
        <v>1</v>
      </c>
      <c r="N170" s="188" t="s">
        <v>42</v>
      </c>
      <c r="O170" s="77"/>
      <c r="P170" s="189">
        <f>O170*H170</f>
        <v>0</v>
      </c>
      <c r="Q170" s="189">
        <v>0</v>
      </c>
      <c r="R170" s="189">
        <f>Q170*H170</f>
        <v>0</v>
      </c>
      <c r="S170" s="189">
        <v>0</v>
      </c>
      <c r="T170" s="190">
        <f>S170*H170</f>
        <v>0</v>
      </c>
      <c r="U170" s="38"/>
      <c r="V170" s="38"/>
      <c r="W170" s="38"/>
      <c r="X170" s="38"/>
      <c r="Y170" s="38"/>
      <c r="Z170" s="38"/>
      <c r="AA170" s="38"/>
      <c r="AB170" s="38"/>
      <c r="AC170" s="38"/>
      <c r="AD170" s="38"/>
      <c r="AE170" s="38"/>
      <c r="AR170" s="191" t="s">
        <v>269</v>
      </c>
      <c r="AT170" s="191" t="s">
        <v>180</v>
      </c>
      <c r="AU170" s="191" t="s">
        <v>87</v>
      </c>
      <c r="AY170" s="19" t="s">
        <v>177</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269</v>
      </c>
      <c r="BM170" s="191" t="s">
        <v>306</v>
      </c>
    </row>
    <row r="171" s="14" customFormat="1">
      <c r="A171" s="14"/>
      <c r="B171" s="210"/>
      <c r="C171" s="14"/>
      <c r="D171" s="193" t="s">
        <v>271</v>
      </c>
      <c r="E171" s="211" t="s">
        <v>1</v>
      </c>
      <c r="F171" s="212" t="s">
        <v>210</v>
      </c>
      <c r="G171" s="14"/>
      <c r="H171" s="213">
        <v>103.315</v>
      </c>
      <c r="I171" s="214"/>
      <c r="J171" s="14"/>
      <c r="K171" s="14"/>
      <c r="L171" s="210"/>
      <c r="M171" s="215"/>
      <c r="N171" s="216"/>
      <c r="O171" s="216"/>
      <c r="P171" s="216"/>
      <c r="Q171" s="216"/>
      <c r="R171" s="216"/>
      <c r="S171" s="216"/>
      <c r="T171" s="217"/>
      <c r="U171" s="14"/>
      <c r="V171" s="14"/>
      <c r="W171" s="14"/>
      <c r="X171" s="14"/>
      <c r="Y171" s="14"/>
      <c r="Z171" s="14"/>
      <c r="AA171" s="14"/>
      <c r="AB171" s="14"/>
      <c r="AC171" s="14"/>
      <c r="AD171" s="14"/>
      <c r="AE171" s="14"/>
      <c r="AT171" s="211" t="s">
        <v>271</v>
      </c>
      <c r="AU171" s="211" t="s">
        <v>87</v>
      </c>
      <c r="AV171" s="14" t="s">
        <v>87</v>
      </c>
      <c r="AW171" s="14" t="s">
        <v>32</v>
      </c>
      <c r="AX171" s="14" t="s">
        <v>85</v>
      </c>
      <c r="AY171" s="211" t="s">
        <v>177</v>
      </c>
    </row>
    <row r="172" s="2" customFormat="1" ht="37.8" customHeight="1">
      <c r="A172" s="38"/>
      <c r="B172" s="179"/>
      <c r="C172" s="180" t="s">
        <v>307</v>
      </c>
      <c r="D172" s="180" t="s">
        <v>180</v>
      </c>
      <c r="E172" s="181" t="s">
        <v>308</v>
      </c>
      <c r="F172" s="182" t="s">
        <v>309</v>
      </c>
      <c r="G172" s="183" t="s">
        <v>220</v>
      </c>
      <c r="H172" s="184">
        <v>8</v>
      </c>
      <c r="I172" s="185"/>
      <c r="J172" s="186">
        <f>ROUND(I172*H172,2)</f>
        <v>0</v>
      </c>
      <c r="K172" s="182" t="s">
        <v>268</v>
      </c>
      <c r="L172" s="39"/>
      <c r="M172" s="187" t="s">
        <v>1</v>
      </c>
      <c r="N172" s="188" t="s">
        <v>42</v>
      </c>
      <c r="O172" s="77"/>
      <c r="P172" s="189">
        <f>O172*H172</f>
        <v>0</v>
      </c>
      <c r="Q172" s="189">
        <v>0</v>
      </c>
      <c r="R172" s="189">
        <f>Q172*H172</f>
        <v>0</v>
      </c>
      <c r="S172" s="189">
        <v>0</v>
      </c>
      <c r="T172" s="190">
        <f>S172*H172</f>
        <v>0</v>
      </c>
      <c r="U172" s="38"/>
      <c r="V172" s="38"/>
      <c r="W172" s="38"/>
      <c r="X172" s="38"/>
      <c r="Y172" s="38"/>
      <c r="Z172" s="38"/>
      <c r="AA172" s="38"/>
      <c r="AB172" s="38"/>
      <c r="AC172" s="38"/>
      <c r="AD172" s="38"/>
      <c r="AE172" s="38"/>
      <c r="AR172" s="191" t="s">
        <v>269</v>
      </c>
      <c r="AT172" s="191" t="s">
        <v>180</v>
      </c>
      <c r="AU172" s="191" t="s">
        <v>87</v>
      </c>
      <c r="AY172" s="19" t="s">
        <v>177</v>
      </c>
      <c r="BE172" s="192">
        <f>IF(N172="základní",J172,0)</f>
        <v>0</v>
      </c>
      <c r="BF172" s="192">
        <f>IF(N172="snížená",J172,0)</f>
        <v>0</v>
      </c>
      <c r="BG172" s="192">
        <f>IF(N172="zákl. přenesená",J172,0)</f>
        <v>0</v>
      </c>
      <c r="BH172" s="192">
        <f>IF(N172="sníž. přenesená",J172,0)</f>
        <v>0</v>
      </c>
      <c r="BI172" s="192">
        <f>IF(N172="nulová",J172,0)</f>
        <v>0</v>
      </c>
      <c r="BJ172" s="19" t="s">
        <v>85</v>
      </c>
      <c r="BK172" s="192">
        <f>ROUND(I172*H172,2)</f>
        <v>0</v>
      </c>
      <c r="BL172" s="19" t="s">
        <v>269</v>
      </c>
      <c r="BM172" s="191" t="s">
        <v>310</v>
      </c>
    </row>
    <row r="173" s="14" customFormat="1">
      <c r="A173" s="14"/>
      <c r="B173" s="210"/>
      <c r="C173" s="14"/>
      <c r="D173" s="193" t="s">
        <v>271</v>
      </c>
      <c r="E173" s="211" t="s">
        <v>1</v>
      </c>
      <c r="F173" s="212" t="s">
        <v>234</v>
      </c>
      <c r="G173" s="14"/>
      <c r="H173" s="213">
        <v>8</v>
      </c>
      <c r="I173" s="214"/>
      <c r="J173" s="14"/>
      <c r="K173" s="14"/>
      <c r="L173" s="210"/>
      <c r="M173" s="215"/>
      <c r="N173" s="216"/>
      <c r="O173" s="216"/>
      <c r="P173" s="216"/>
      <c r="Q173" s="216"/>
      <c r="R173" s="216"/>
      <c r="S173" s="216"/>
      <c r="T173" s="217"/>
      <c r="U173" s="14"/>
      <c r="V173" s="14"/>
      <c r="W173" s="14"/>
      <c r="X173" s="14"/>
      <c r="Y173" s="14"/>
      <c r="Z173" s="14"/>
      <c r="AA173" s="14"/>
      <c r="AB173" s="14"/>
      <c r="AC173" s="14"/>
      <c r="AD173" s="14"/>
      <c r="AE173" s="14"/>
      <c r="AT173" s="211" t="s">
        <v>271</v>
      </c>
      <c r="AU173" s="211" t="s">
        <v>87</v>
      </c>
      <c r="AV173" s="14" t="s">
        <v>87</v>
      </c>
      <c r="AW173" s="14" t="s">
        <v>32</v>
      </c>
      <c r="AX173" s="14" t="s">
        <v>85</v>
      </c>
      <c r="AY173" s="211" t="s">
        <v>177</v>
      </c>
    </row>
    <row r="174" s="2" customFormat="1" ht="24.15" customHeight="1">
      <c r="A174" s="38"/>
      <c r="B174" s="179"/>
      <c r="C174" s="180" t="s">
        <v>235</v>
      </c>
      <c r="D174" s="180" t="s">
        <v>180</v>
      </c>
      <c r="E174" s="181" t="s">
        <v>311</v>
      </c>
      <c r="F174" s="182" t="s">
        <v>312</v>
      </c>
      <c r="G174" s="183" t="s">
        <v>220</v>
      </c>
      <c r="H174" s="184">
        <v>8</v>
      </c>
      <c r="I174" s="185"/>
      <c r="J174" s="186">
        <f>ROUND(I174*H174,2)</f>
        <v>0</v>
      </c>
      <c r="K174" s="182" t="s">
        <v>268</v>
      </c>
      <c r="L174" s="39"/>
      <c r="M174" s="187" t="s">
        <v>1</v>
      </c>
      <c r="N174" s="188" t="s">
        <v>42</v>
      </c>
      <c r="O174" s="77"/>
      <c r="P174" s="189">
        <f>O174*H174</f>
        <v>0</v>
      </c>
      <c r="Q174" s="189">
        <v>0</v>
      </c>
      <c r="R174" s="189">
        <f>Q174*H174</f>
        <v>0</v>
      </c>
      <c r="S174" s="189">
        <v>0</v>
      </c>
      <c r="T174" s="190">
        <f>S174*H174</f>
        <v>0</v>
      </c>
      <c r="U174" s="38"/>
      <c r="V174" s="38"/>
      <c r="W174" s="38"/>
      <c r="X174" s="38"/>
      <c r="Y174" s="38"/>
      <c r="Z174" s="38"/>
      <c r="AA174" s="38"/>
      <c r="AB174" s="38"/>
      <c r="AC174" s="38"/>
      <c r="AD174" s="38"/>
      <c r="AE174" s="38"/>
      <c r="AR174" s="191" t="s">
        <v>269</v>
      </c>
      <c r="AT174" s="191" t="s">
        <v>180</v>
      </c>
      <c r="AU174" s="191" t="s">
        <v>87</v>
      </c>
      <c r="AY174" s="19" t="s">
        <v>177</v>
      </c>
      <c r="BE174" s="192">
        <f>IF(N174="základní",J174,0)</f>
        <v>0</v>
      </c>
      <c r="BF174" s="192">
        <f>IF(N174="snížená",J174,0)</f>
        <v>0</v>
      </c>
      <c r="BG174" s="192">
        <f>IF(N174="zákl. přenesená",J174,0)</f>
        <v>0</v>
      </c>
      <c r="BH174" s="192">
        <f>IF(N174="sníž. přenesená",J174,0)</f>
        <v>0</v>
      </c>
      <c r="BI174" s="192">
        <f>IF(N174="nulová",J174,0)</f>
        <v>0</v>
      </c>
      <c r="BJ174" s="19" t="s">
        <v>85</v>
      </c>
      <c r="BK174" s="192">
        <f>ROUND(I174*H174,2)</f>
        <v>0</v>
      </c>
      <c r="BL174" s="19" t="s">
        <v>269</v>
      </c>
      <c r="BM174" s="191" t="s">
        <v>313</v>
      </c>
    </row>
    <row r="175" s="13" customFormat="1">
      <c r="A175" s="13"/>
      <c r="B175" s="203"/>
      <c r="C175" s="13"/>
      <c r="D175" s="193" t="s">
        <v>271</v>
      </c>
      <c r="E175" s="204" t="s">
        <v>1</v>
      </c>
      <c r="F175" s="205" t="s">
        <v>314</v>
      </c>
      <c r="G175" s="13"/>
      <c r="H175" s="204" t="s">
        <v>1</v>
      </c>
      <c r="I175" s="206"/>
      <c r="J175" s="13"/>
      <c r="K175" s="13"/>
      <c r="L175" s="203"/>
      <c r="M175" s="207"/>
      <c r="N175" s="208"/>
      <c r="O175" s="208"/>
      <c r="P175" s="208"/>
      <c r="Q175" s="208"/>
      <c r="R175" s="208"/>
      <c r="S175" s="208"/>
      <c r="T175" s="209"/>
      <c r="U175" s="13"/>
      <c r="V175" s="13"/>
      <c r="W175" s="13"/>
      <c r="X175" s="13"/>
      <c r="Y175" s="13"/>
      <c r="Z175" s="13"/>
      <c r="AA175" s="13"/>
      <c r="AB175" s="13"/>
      <c r="AC175" s="13"/>
      <c r="AD175" s="13"/>
      <c r="AE175" s="13"/>
      <c r="AT175" s="204" t="s">
        <v>271</v>
      </c>
      <c r="AU175" s="204" t="s">
        <v>87</v>
      </c>
      <c r="AV175" s="13" t="s">
        <v>85</v>
      </c>
      <c r="AW175" s="13" t="s">
        <v>32</v>
      </c>
      <c r="AX175" s="13" t="s">
        <v>77</v>
      </c>
      <c r="AY175" s="204" t="s">
        <v>177</v>
      </c>
    </row>
    <row r="176" s="14" customFormat="1">
      <c r="A176" s="14"/>
      <c r="B176" s="210"/>
      <c r="C176" s="14"/>
      <c r="D176" s="193" t="s">
        <v>271</v>
      </c>
      <c r="E176" s="211" t="s">
        <v>1</v>
      </c>
      <c r="F176" s="212" t="s">
        <v>315</v>
      </c>
      <c r="G176" s="14"/>
      <c r="H176" s="213">
        <v>4</v>
      </c>
      <c r="I176" s="214"/>
      <c r="J176" s="14"/>
      <c r="K176" s="14"/>
      <c r="L176" s="210"/>
      <c r="M176" s="215"/>
      <c r="N176" s="216"/>
      <c r="O176" s="216"/>
      <c r="P176" s="216"/>
      <c r="Q176" s="216"/>
      <c r="R176" s="216"/>
      <c r="S176" s="216"/>
      <c r="T176" s="217"/>
      <c r="U176" s="14"/>
      <c r="V176" s="14"/>
      <c r="W176" s="14"/>
      <c r="X176" s="14"/>
      <c r="Y176" s="14"/>
      <c r="Z176" s="14"/>
      <c r="AA176" s="14"/>
      <c r="AB176" s="14"/>
      <c r="AC176" s="14"/>
      <c r="AD176" s="14"/>
      <c r="AE176" s="14"/>
      <c r="AT176" s="211" t="s">
        <v>271</v>
      </c>
      <c r="AU176" s="211" t="s">
        <v>87</v>
      </c>
      <c r="AV176" s="14" t="s">
        <v>87</v>
      </c>
      <c r="AW176" s="14" t="s">
        <v>32</v>
      </c>
      <c r="AX176" s="14" t="s">
        <v>77</v>
      </c>
      <c r="AY176" s="211" t="s">
        <v>177</v>
      </c>
    </row>
    <row r="177" s="14" customFormat="1">
      <c r="A177" s="14"/>
      <c r="B177" s="210"/>
      <c r="C177" s="14"/>
      <c r="D177" s="193" t="s">
        <v>271</v>
      </c>
      <c r="E177" s="211" t="s">
        <v>1</v>
      </c>
      <c r="F177" s="212" t="s">
        <v>316</v>
      </c>
      <c r="G177" s="14"/>
      <c r="H177" s="213">
        <v>4</v>
      </c>
      <c r="I177" s="214"/>
      <c r="J177" s="14"/>
      <c r="K177" s="14"/>
      <c r="L177" s="210"/>
      <c r="M177" s="215"/>
      <c r="N177" s="216"/>
      <c r="O177" s="216"/>
      <c r="P177" s="216"/>
      <c r="Q177" s="216"/>
      <c r="R177" s="216"/>
      <c r="S177" s="216"/>
      <c r="T177" s="217"/>
      <c r="U177" s="14"/>
      <c r="V177" s="14"/>
      <c r="W177" s="14"/>
      <c r="X177" s="14"/>
      <c r="Y177" s="14"/>
      <c r="Z177" s="14"/>
      <c r="AA177" s="14"/>
      <c r="AB177" s="14"/>
      <c r="AC177" s="14"/>
      <c r="AD177" s="14"/>
      <c r="AE177" s="14"/>
      <c r="AT177" s="211" t="s">
        <v>271</v>
      </c>
      <c r="AU177" s="211" t="s">
        <v>87</v>
      </c>
      <c r="AV177" s="14" t="s">
        <v>87</v>
      </c>
      <c r="AW177" s="14" t="s">
        <v>32</v>
      </c>
      <c r="AX177" s="14" t="s">
        <v>77</v>
      </c>
      <c r="AY177" s="211" t="s">
        <v>177</v>
      </c>
    </row>
    <row r="178" s="15" customFormat="1">
      <c r="A178" s="15"/>
      <c r="B178" s="218"/>
      <c r="C178" s="15"/>
      <c r="D178" s="193" t="s">
        <v>271</v>
      </c>
      <c r="E178" s="219" t="s">
        <v>234</v>
      </c>
      <c r="F178" s="220" t="s">
        <v>276</v>
      </c>
      <c r="G178" s="15"/>
      <c r="H178" s="221">
        <v>8</v>
      </c>
      <c r="I178" s="222"/>
      <c r="J178" s="15"/>
      <c r="K178" s="15"/>
      <c r="L178" s="218"/>
      <c r="M178" s="223"/>
      <c r="N178" s="224"/>
      <c r="O178" s="224"/>
      <c r="P178" s="224"/>
      <c r="Q178" s="224"/>
      <c r="R178" s="224"/>
      <c r="S178" s="224"/>
      <c r="T178" s="225"/>
      <c r="U178" s="15"/>
      <c r="V178" s="15"/>
      <c r="W178" s="15"/>
      <c r="X178" s="15"/>
      <c r="Y178" s="15"/>
      <c r="Z178" s="15"/>
      <c r="AA178" s="15"/>
      <c r="AB178" s="15"/>
      <c r="AC178" s="15"/>
      <c r="AD178" s="15"/>
      <c r="AE178" s="15"/>
      <c r="AT178" s="219" t="s">
        <v>271</v>
      </c>
      <c r="AU178" s="219" t="s">
        <v>87</v>
      </c>
      <c r="AV178" s="15" t="s">
        <v>269</v>
      </c>
      <c r="AW178" s="15" t="s">
        <v>32</v>
      </c>
      <c r="AX178" s="15" t="s">
        <v>85</v>
      </c>
      <c r="AY178" s="219" t="s">
        <v>177</v>
      </c>
    </row>
    <row r="179" s="2" customFormat="1" ht="24.15" customHeight="1">
      <c r="A179" s="38"/>
      <c r="B179" s="179"/>
      <c r="C179" s="180" t="s">
        <v>317</v>
      </c>
      <c r="D179" s="180" t="s">
        <v>180</v>
      </c>
      <c r="E179" s="181" t="s">
        <v>318</v>
      </c>
      <c r="F179" s="182" t="s">
        <v>319</v>
      </c>
      <c r="G179" s="183" t="s">
        <v>220</v>
      </c>
      <c r="H179" s="184">
        <v>233.12000000000001</v>
      </c>
      <c r="I179" s="185"/>
      <c r="J179" s="186">
        <f>ROUND(I179*H179,2)</f>
        <v>0</v>
      </c>
      <c r="K179" s="182" t="s">
        <v>268</v>
      </c>
      <c r="L179" s="39"/>
      <c r="M179" s="187" t="s">
        <v>1</v>
      </c>
      <c r="N179" s="188" t="s">
        <v>42</v>
      </c>
      <c r="O179" s="77"/>
      <c r="P179" s="189">
        <f>O179*H179</f>
        <v>0</v>
      </c>
      <c r="Q179" s="189">
        <v>0</v>
      </c>
      <c r="R179" s="189">
        <f>Q179*H179</f>
        <v>0</v>
      </c>
      <c r="S179" s="189">
        <v>0</v>
      </c>
      <c r="T179" s="190">
        <f>S179*H179</f>
        <v>0</v>
      </c>
      <c r="U179" s="38"/>
      <c r="V179" s="38"/>
      <c r="W179" s="38"/>
      <c r="X179" s="38"/>
      <c r="Y179" s="38"/>
      <c r="Z179" s="38"/>
      <c r="AA179" s="38"/>
      <c r="AB179" s="38"/>
      <c r="AC179" s="38"/>
      <c r="AD179" s="38"/>
      <c r="AE179" s="38"/>
      <c r="AR179" s="191" t="s">
        <v>269</v>
      </c>
      <c r="AT179" s="191" t="s">
        <v>180</v>
      </c>
      <c r="AU179" s="191" t="s">
        <v>87</v>
      </c>
      <c r="AY179" s="19" t="s">
        <v>177</v>
      </c>
      <c r="BE179" s="192">
        <f>IF(N179="základní",J179,0)</f>
        <v>0</v>
      </c>
      <c r="BF179" s="192">
        <f>IF(N179="snížená",J179,0)</f>
        <v>0</v>
      </c>
      <c r="BG179" s="192">
        <f>IF(N179="zákl. přenesená",J179,0)</f>
        <v>0</v>
      </c>
      <c r="BH179" s="192">
        <f>IF(N179="sníž. přenesená",J179,0)</f>
        <v>0</v>
      </c>
      <c r="BI179" s="192">
        <f>IF(N179="nulová",J179,0)</f>
        <v>0</v>
      </c>
      <c r="BJ179" s="19" t="s">
        <v>85</v>
      </c>
      <c r="BK179" s="192">
        <f>ROUND(I179*H179,2)</f>
        <v>0</v>
      </c>
      <c r="BL179" s="19" t="s">
        <v>269</v>
      </c>
      <c r="BM179" s="191" t="s">
        <v>320</v>
      </c>
    </row>
    <row r="180" s="14" customFormat="1">
      <c r="A180" s="14"/>
      <c r="B180" s="210"/>
      <c r="C180" s="14"/>
      <c r="D180" s="193" t="s">
        <v>271</v>
      </c>
      <c r="E180" s="211" t="s">
        <v>1</v>
      </c>
      <c r="F180" s="212" t="s">
        <v>321</v>
      </c>
      <c r="G180" s="14"/>
      <c r="H180" s="213">
        <v>131.5</v>
      </c>
      <c r="I180" s="214"/>
      <c r="J180" s="14"/>
      <c r="K180" s="14"/>
      <c r="L180" s="210"/>
      <c r="M180" s="215"/>
      <c r="N180" s="216"/>
      <c r="O180" s="216"/>
      <c r="P180" s="216"/>
      <c r="Q180" s="216"/>
      <c r="R180" s="216"/>
      <c r="S180" s="216"/>
      <c r="T180" s="217"/>
      <c r="U180" s="14"/>
      <c r="V180" s="14"/>
      <c r="W180" s="14"/>
      <c r="X180" s="14"/>
      <c r="Y180" s="14"/>
      <c r="Z180" s="14"/>
      <c r="AA180" s="14"/>
      <c r="AB180" s="14"/>
      <c r="AC180" s="14"/>
      <c r="AD180" s="14"/>
      <c r="AE180" s="14"/>
      <c r="AT180" s="211" t="s">
        <v>271</v>
      </c>
      <c r="AU180" s="211" t="s">
        <v>87</v>
      </c>
      <c r="AV180" s="14" t="s">
        <v>87</v>
      </c>
      <c r="AW180" s="14" t="s">
        <v>32</v>
      </c>
      <c r="AX180" s="14" t="s">
        <v>77</v>
      </c>
      <c r="AY180" s="211" t="s">
        <v>177</v>
      </c>
    </row>
    <row r="181" s="13" customFormat="1">
      <c r="A181" s="13"/>
      <c r="B181" s="203"/>
      <c r="C181" s="13"/>
      <c r="D181" s="193" t="s">
        <v>271</v>
      </c>
      <c r="E181" s="204" t="s">
        <v>1</v>
      </c>
      <c r="F181" s="205" t="s">
        <v>322</v>
      </c>
      <c r="G181" s="13"/>
      <c r="H181" s="204" t="s">
        <v>1</v>
      </c>
      <c r="I181" s="206"/>
      <c r="J181" s="13"/>
      <c r="K181" s="13"/>
      <c r="L181" s="203"/>
      <c r="M181" s="207"/>
      <c r="N181" s="208"/>
      <c r="O181" s="208"/>
      <c r="P181" s="208"/>
      <c r="Q181" s="208"/>
      <c r="R181" s="208"/>
      <c r="S181" s="208"/>
      <c r="T181" s="209"/>
      <c r="U181" s="13"/>
      <c r="V181" s="13"/>
      <c r="W181" s="13"/>
      <c r="X181" s="13"/>
      <c r="Y181" s="13"/>
      <c r="Z181" s="13"/>
      <c r="AA181" s="13"/>
      <c r="AB181" s="13"/>
      <c r="AC181" s="13"/>
      <c r="AD181" s="13"/>
      <c r="AE181" s="13"/>
      <c r="AT181" s="204" t="s">
        <v>271</v>
      </c>
      <c r="AU181" s="204" t="s">
        <v>87</v>
      </c>
      <c r="AV181" s="13" t="s">
        <v>85</v>
      </c>
      <c r="AW181" s="13" t="s">
        <v>32</v>
      </c>
      <c r="AX181" s="13" t="s">
        <v>77</v>
      </c>
      <c r="AY181" s="204" t="s">
        <v>177</v>
      </c>
    </row>
    <row r="182" s="14" customFormat="1">
      <c r="A182" s="14"/>
      <c r="B182" s="210"/>
      <c r="C182" s="14"/>
      <c r="D182" s="193" t="s">
        <v>271</v>
      </c>
      <c r="E182" s="211" t="s">
        <v>1</v>
      </c>
      <c r="F182" s="212" t="s">
        <v>323</v>
      </c>
      <c r="G182" s="14"/>
      <c r="H182" s="213">
        <v>101.62000000000001</v>
      </c>
      <c r="I182" s="214"/>
      <c r="J182" s="14"/>
      <c r="K182" s="14"/>
      <c r="L182" s="210"/>
      <c r="M182" s="215"/>
      <c r="N182" s="216"/>
      <c r="O182" s="216"/>
      <c r="P182" s="216"/>
      <c r="Q182" s="216"/>
      <c r="R182" s="216"/>
      <c r="S182" s="216"/>
      <c r="T182" s="217"/>
      <c r="U182" s="14"/>
      <c r="V182" s="14"/>
      <c r="W182" s="14"/>
      <c r="X182" s="14"/>
      <c r="Y182" s="14"/>
      <c r="Z182" s="14"/>
      <c r="AA182" s="14"/>
      <c r="AB182" s="14"/>
      <c r="AC182" s="14"/>
      <c r="AD182" s="14"/>
      <c r="AE182" s="14"/>
      <c r="AT182" s="211" t="s">
        <v>271</v>
      </c>
      <c r="AU182" s="211" t="s">
        <v>87</v>
      </c>
      <c r="AV182" s="14" t="s">
        <v>87</v>
      </c>
      <c r="AW182" s="14" t="s">
        <v>32</v>
      </c>
      <c r="AX182" s="14" t="s">
        <v>77</v>
      </c>
      <c r="AY182" s="211" t="s">
        <v>177</v>
      </c>
    </row>
    <row r="183" s="15" customFormat="1">
      <c r="A183" s="15"/>
      <c r="B183" s="218"/>
      <c r="C183" s="15"/>
      <c r="D183" s="193" t="s">
        <v>271</v>
      </c>
      <c r="E183" s="219" t="s">
        <v>1</v>
      </c>
      <c r="F183" s="220" t="s">
        <v>276</v>
      </c>
      <c r="G183" s="15"/>
      <c r="H183" s="221">
        <v>233.12000000000001</v>
      </c>
      <c r="I183" s="222"/>
      <c r="J183" s="15"/>
      <c r="K183" s="15"/>
      <c r="L183" s="218"/>
      <c r="M183" s="223"/>
      <c r="N183" s="224"/>
      <c r="O183" s="224"/>
      <c r="P183" s="224"/>
      <c r="Q183" s="224"/>
      <c r="R183" s="224"/>
      <c r="S183" s="224"/>
      <c r="T183" s="225"/>
      <c r="U183" s="15"/>
      <c r="V183" s="15"/>
      <c r="W183" s="15"/>
      <c r="X183" s="15"/>
      <c r="Y183" s="15"/>
      <c r="Z183" s="15"/>
      <c r="AA183" s="15"/>
      <c r="AB183" s="15"/>
      <c r="AC183" s="15"/>
      <c r="AD183" s="15"/>
      <c r="AE183" s="15"/>
      <c r="AT183" s="219" t="s">
        <v>271</v>
      </c>
      <c r="AU183" s="219" t="s">
        <v>87</v>
      </c>
      <c r="AV183" s="15" t="s">
        <v>269</v>
      </c>
      <c r="AW183" s="15" t="s">
        <v>32</v>
      </c>
      <c r="AX183" s="15" t="s">
        <v>85</v>
      </c>
      <c r="AY183" s="219" t="s">
        <v>177</v>
      </c>
    </row>
    <row r="184" s="2" customFormat="1" ht="33" customHeight="1">
      <c r="A184" s="38"/>
      <c r="B184" s="179"/>
      <c r="C184" s="180" t="s">
        <v>324</v>
      </c>
      <c r="D184" s="180" t="s">
        <v>180</v>
      </c>
      <c r="E184" s="181" t="s">
        <v>325</v>
      </c>
      <c r="F184" s="182" t="s">
        <v>326</v>
      </c>
      <c r="G184" s="183" t="s">
        <v>327</v>
      </c>
      <c r="H184" s="184">
        <v>21</v>
      </c>
      <c r="I184" s="185"/>
      <c r="J184" s="186">
        <f>ROUND(I184*H184,2)</f>
        <v>0</v>
      </c>
      <c r="K184" s="182" t="s">
        <v>268</v>
      </c>
      <c r="L184" s="39"/>
      <c r="M184" s="187" t="s">
        <v>1</v>
      </c>
      <c r="N184" s="188" t="s">
        <v>42</v>
      </c>
      <c r="O184" s="77"/>
      <c r="P184" s="189">
        <f>O184*H184</f>
        <v>0</v>
      </c>
      <c r="Q184" s="189">
        <v>0</v>
      </c>
      <c r="R184" s="189">
        <f>Q184*H184</f>
        <v>0</v>
      </c>
      <c r="S184" s="189">
        <v>0</v>
      </c>
      <c r="T184" s="190">
        <f>S184*H184</f>
        <v>0</v>
      </c>
      <c r="U184" s="38"/>
      <c r="V184" s="38"/>
      <c r="W184" s="38"/>
      <c r="X184" s="38"/>
      <c r="Y184" s="38"/>
      <c r="Z184" s="38"/>
      <c r="AA184" s="38"/>
      <c r="AB184" s="38"/>
      <c r="AC184" s="38"/>
      <c r="AD184" s="38"/>
      <c r="AE184" s="38"/>
      <c r="AR184" s="191" t="s">
        <v>269</v>
      </c>
      <c r="AT184" s="191" t="s">
        <v>180</v>
      </c>
      <c r="AU184" s="191" t="s">
        <v>87</v>
      </c>
      <c r="AY184" s="19" t="s">
        <v>177</v>
      </c>
      <c r="BE184" s="192">
        <f>IF(N184="základní",J184,0)</f>
        <v>0</v>
      </c>
      <c r="BF184" s="192">
        <f>IF(N184="snížená",J184,0)</f>
        <v>0</v>
      </c>
      <c r="BG184" s="192">
        <f>IF(N184="zákl. přenesená",J184,0)</f>
        <v>0</v>
      </c>
      <c r="BH184" s="192">
        <f>IF(N184="sníž. přenesená",J184,0)</f>
        <v>0</v>
      </c>
      <c r="BI184" s="192">
        <f>IF(N184="nulová",J184,0)</f>
        <v>0</v>
      </c>
      <c r="BJ184" s="19" t="s">
        <v>85</v>
      </c>
      <c r="BK184" s="192">
        <f>ROUND(I184*H184,2)</f>
        <v>0</v>
      </c>
      <c r="BL184" s="19" t="s">
        <v>269</v>
      </c>
      <c r="BM184" s="191" t="s">
        <v>328</v>
      </c>
    </row>
    <row r="185" s="2" customFormat="1" ht="16.5" customHeight="1">
      <c r="A185" s="38"/>
      <c r="B185" s="179"/>
      <c r="C185" s="226" t="s">
        <v>329</v>
      </c>
      <c r="D185" s="226" t="s">
        <v>330</v>
      </c>
      <c r="E185" s="227" t="s">
        <v>331</v>
      </c>
      <c r="F185" s="228" t="s">
        <v>332</v>
      </c>
      <c r="G185" s="229" t="s">
        <v>267</v>
      </c>
      <c r="H185" s="230">
        <v>2.625</v>
      </c>
      <c r="I185" s="231"/>
      <c r="J185" s="232">
        <f>ROUND(I185*H185,2)</f>
        <v>0</v>
      </c>
      <c r="K185" s="228" t="s">
        <v>268</v>
      </c>
      <c r="L185" s="233"/>
      <c r="M185" s="234" t="s">
        <v>1</v>
      </c>
      <c r="N185" s="235" t="s">
        <v>42</v>
      </c>
      <c r="O185" s="77"/>
      <c r="P185" s="189">
        <f>O185*H185</f>
        <v>0</v>
      </c>
      <c r="Q185" s="189">
        <v>0.22</v>
      </c>
      <c r="R185" s="189">
        <f>Q185*H185</f>
        <v>0.57750000000000001</v>
      </c>
      <c r="S185" s="189">
        <v>0</v>
      </c>
      <c r="T185" s="190">
        <f>S185*H185</f>
        <v>0</v>
      </c>
      <c r="U185" s="38"/>
      <c r="V185" s="38"/>
      <c r="W185" s="38"/>
      <c r="X185" s="38"/>
      <c r="Y185" s="38"/>
      <c r="Z185" s="38"/>
      <c r="AA185" s="38"/>
      <c r="AB185" s="38"/>
      <c r="AC185" s="38"/>
      <c r="AD185" s="38"/>
      <c r="AE185" s="38"/>
      <c r="AR185" s="191" t="s">
        <v>235</v>
      </c>
      <c r="AT185" s="191" t="s">
        <v>330</v>
      </c>
      <c r="AU185" s="191" t="s">
        <v>87</v>
      </c>
      <c r="AY185" s="19" t="s">
        <v>177</v>
      </c>
      <c r="BE185" s="192">
        <f>IF(N185="základní",J185,0)</f>
        <v>0</v>
      </c>
      <c r="BF185" s="192">
        <f>IF(N185="snížená",J185,0)</f>
        <v>0</v>
      </c>
      <c r="BG185" s="192">
        <f>IF(N185="zákl. přenesená",J185,0)</f>
        <v>0</v>
      </c>
      <c r="BH185" s="192">
        <f>IF(N185="sníž. přenesená",J185,0)</f>
        <v>0</v>
      </c>
      <c r="BI185" s="192">
        <f>IF(N185="nulová",J185,0)</f>
        <v>0</v>
      </c>
      <c r="BJ185" s="19" t="s">
        <v>85</v>
      </c>
      <c r="BK185" s="192">
        <f>ROUND(I185*H185,2)</f>
        <v>0</v>
      </c>
      <c r="BL185" s="19" t="s">
        <v>269</v>
      </c>
      <c r="BM185" s="191" t="s">
        <v>333</v>
      </c>
    </row>
    <row r="186" s="14" customFormat="1">
      <c r="A186" s="14"/>
      <c r="B186" s="210"/>
      <c r="C186" s="14"/>
      <c r="D186" s="193" t="s">
        <v>271</v>
      </c>
      <c r="E186" s="211" t="s">
        <v>1</v>
      </c>
      <c r="F186" s="212" t="s">
        <v>334</v>
      </c>
      <c r="G186" s="14"/>
      <c r="H186" s="213">
        <v>2.625</v>
      </c>
      <c r="I186" s="214"/>
      <c r="J186" s="14"/>
      <c r="K186" s="14"/>
      <c r="L186" s="210"/>
      <c r="M186" s="215"/>
      <c r="N186" s="216"/>
      <c r="O186" s="216"/>
      <c r="P186" s="216"/>
      <c r="Q186" s="216"/>
      <c r="R186" s="216"/>
      <c r="S186" s="216"/>
      <c r="T186" s="217"/>
      <c r="U186" s="14"/>
      <c r="V186" s="14"/>
      <c r="W186" s="14"/>
      <c r="X186" s="14"/>
      <c r="Y186" s="14"/>
      <c r="Z186" s="14"/>
      <c r="AA186" s="14"/>
      <c r="AB186" s="14"/>
      <c r="AC186" s="14"/>
      <c r="AD186" s="14"/>
      <c r="AE186" s="14"/>
      <c r="AT186" s="211" t="s">
        <v>271</v>
      </c>
      <c r="AU186" s="211" t="s">
        <v>87</v>
      </c>
      <c r="AV186" s="14" t="s">
        <v>87</v>
      </c>
      <c r="AW186" s="14" t="s">
        <v>32</v>
      </c>
      <c r="AX186" s="14" t="s">
        <v>85</v>
      </c>
      <c r="AY186" s="211" t="s">
        <v>177</v>
      </c>
    </row>
    <row r="187" s="2" customFormat="1" ht="24.15" customHeight="1">
      <c r="A187" s="38"/>
      <c r="B187" s="179"/>
      <c r="C187" s="180" t="s">
        <v>335</v>
      </c>
      <c r="D187" s="180" t="s">
        <v>180</v>
      </c>
      <c r="E187" s="181" t="s">
        <v>336</v>
      </c>
      <c r="F187" s="182" t="s">
        <v>337</v>
      </c>
      <c r="G187" s="183" t="s">
        <v>327</v>
      </c>
      <c r="H187" s="184">
        <v>21</v>
      </c>
      <c r="I187" s="185"/>
      <c r="J187" s="186">
        <f>ROUND(I187*H187,2)</f>
        <v>0</v>
      </c>
      <c r="K187" s="182" t="s">
        <v>268</v>
      </c>
      <c r="L187" s="39"/>
      <c r="M187" s="187" t="s">
        <v>1</v>
      </c>
      <c r="N187" s="188" t="s">
        <v>42</v>
      </c>
      <c r="O187" s="77"/>
      <c r="P187" s="189">
        <f>O187*H187</f>
        <v>0</v>
      </c>
      <c r="Q187" s="189">
        <v>0</v>
      </c>
      <c r="R187" s="189">
        <f>Q187*H187</f>
        <v>0</v>
      </c>
      <c r="S187" s="189">
        <v>0</v>
      </c>
      <c r="T187" s="190">
        <f>S187*H187</f>
        <v>0</v>
      </c>
      <c r="U187" s="38"/>
      <c r="V187" s="38"/>
      <c r="W187" s="38"/>
      <c r="X187" s="38"/>
      <c r="Y187" s="38"/>
      <c r="Z187" s="38"/>
      <c r="AA187" s="38"/>
      <c r="AB187" s="38"/>
      <c r="AC187" s="38"/>
      <c r="AD187" s="38"/>
      <c r="AE187" s="38"/>
      <c r="AR187" s="191" t="s">
        <v>269</v>
      </c>
      <c r="AT187" s="191" t="s">
        <v>180</v>
      </c>
      <c r="AU187" s="191" t="s">
        <v>87</v>
      </c>
      <c r="AY187" s="19" t="s">
        <v>177</v>
      </c>
      <c r="BE187" s="192">
        <f>IF(N187="základní",J187,0)</f>
        <v>0</v>
      </c>
      <c r="BF187" s="192">
        <f>IF(N187="snížená",J187,0)</f>
        <v>0</v>
      </c>
      <c r="BG187" s="192">
        <f>IF(N187="zákl. přenesená",J187,0)</f>
        <v>0</v>
      </c>
      <c r="BH187" s="192">
        <f>IF(N187="sníž. přenesená",J187,0)</f>
        <v>0</v>
      </c>
      <c r="BI187" s="192">
        <f>IF(N187="nulová",J187,0)</f>
        <v>0</v>
      </c>
      <c r="BJ187" s="19" t="s">
        <v>85</v>
      </c>
      <c r="BK187" s="192">
        <f>ROUND(I187*H187,2)</f>
        <v>0</v>
      </c>
      <c r="BL187" s="19" t="s">
        <v>269</v>
      </c>
      <c r="BM187" s="191" t="s">
        <v>338</v>
      </c>
    </row>
    <row r="188" s="2" customFormat="1" ht="16.5" customHeight="1">
      <c r="A188" s="38"/>
      <c r="B188" s="179"/>
      <c r="C188" s="226" t="s">
        <v>339</v>
      </c>
      <c r="D188" s="226" t="s">
        <v>330</v>
      </c>
      <c r="E188" s="227" t="s">
        <v>340</v>
      </c>
      <c r="F188" s="228" t="s">
        <v>341</v>
      </c>
      <c r="G188" s="229" t="s">
        <v>327</v>
      </c>
      <c r="H188" s="230">
        <v>21</v>
      </c>
      <c r="I188" s="231"/>
      <c r="J188" s="232">
        <f>ROUND(I188*H188,2)</f>
        <v>0</v>
      </c>
      <c r="K188" s="228" t="s">
        <v>1</v>
      </c>
      <c r="L188" s="233"/>
      <c r="M188" s="234" t="s">
        <v>1</v>
      </c>
      <c r="N188" s="235" t="s">
        <v>42</v>
      </c>
      <c r="O188" s="77"/>
      <c r="P188" s="189">
        <f>O188*H188</f>
        <v>0</v>
      </c>
      <c r="Q188" s="189">
        <v>0.040000000000000001</v>
      </c>
      <c r="R188" s="189">
        <f>Q188*H188</f>
        <v>0.83999999999999997</v>
      </c>
      <c r="S188" s="189">
        <v>0</v>
      </c>
      <c r="T188" s="190">
        <f>S188*H188</f>
        <v>0</v>
      </c>
      <c r="U188" s="38"/>
      <c r="V188" s="38"/>
      <c r="W188" s="38"/>
      <c r="X188" s="38"/>
      <c r="Y188" s="38"/>
      <c r="Z188" s="38"/>
      <c r="AA188" s="38"/>
      <c r="AB188" s="38"/>
      <c r="AC188" s="38"/>
      <c r="AD188" s="38"/>
      <c r="AE188" s="38"/>
      <c r="AR188" s="191" t="s">
        <v>235</v>
      </c>
      <c r="AT188" s="191" t="s">
        <v>330</v>
      </c>
      <c r="AU188" s="191" t="s">
        <v>87</v>
      </c>
      <c r="AY188" s="19" t="s">
        <v>177</v>
      </c>
      <c r="BE188" s="192">
        <f>IF(N188="základní",J188,0)</f>
        <v>0</v>
      </c>
      <c r="BF188" s="192">
        <f>IF(N188="snížená",J188,0)</f>
        <v>0</v>
      </c>
      <c r="BG188" s="192">
        <f>IF(N188="zákl. přenesená",J188,0)</f>
        <v>0</v>
      </c>
      <c r="BH188" s="192">
        <f>IF(N188="sníž. přenesená",J188,0)</f>
        <v>0</v>
      </c>
      <c r="BI188" s="192">
        <f>IF(N188="nulová",J188,0)</f>
        <v>0</v>
      </c>
      <c r="BJ188" s="19" t="s">
        <v>85</v>
      </c>
      <c r="BK188" s="192">
        <f>ROUND(I188*H188,2)</f>
        <v>0</v>
      </c>
      <c r="BL188" s="19" t="s">
        <v>269</v>
      </c>
      <c r="BM188" s="191" t="s">
        <v>342</v>
      </c>
    </row>
    <row r="189" s="2" customFormat="1" ht="24.15" customHeight="1">
      <c r="A189" s="38"/>
      <c r="B189" s="179"/>
      <c r="C189" s="180" t="s">
        <v>343</v>
      </c>
      <c r="D189" s="180" t="s">
        <v>180</v>
      </c>
      <c r="E189" s="181" t="s">
        <v>344</v>
      </c>
      <c r="F189" s="182" t="s">
        <v>345</v>
      </c>
      <c r="G189" s="183" t="s">
        <v>220</v>
      </c>
      <c r="H189" s="184">
        <v>8</v>
      </c>
      <c r="I189" s="185"/>
      <c r="J189" s="186">
        <f>ROUND(I189*H189,2)</f>
        <v>0</v>
      </c>
      <c r="K189" s="182" t="s">
        <v>268</v>
      </c>
      <c r="L189" s="39"/>
      <c r="M189" s="187" t="s">
        <v>1</v>
      </c>
      <c r="N189" s="188" t="s">
        <v>42</v>
      </c>
      <c r="O189" s="77"/>
      <c r="P189" s="189">
        <f>O189*H189</f>
        <v>0</v>
      </c>
      <c r="Q189" s="189">
        <v>0</v>
      </c>
      <c r="R189" s="189">
        <f>Q189*H189</f>
        <v>0</v>
      </c>
      <c r="S189" s="189">
        <v>0</v>
      </c>
      <c r="T189" s="190">
        <f>S189*H189</f>
        <v>0</v>
      </c>
      <c r="U189" s="38"/>
      <c r="V189" s="38"/>
      <c r="W189" s="38"/>
      <c r="X189" s="38"/>
      <c r="Y189" s="38"/>
      <c r="Z189" s="38"/>
      <c r="AA189" s="38"/>
      <c r="AB189" s="38"/>
      <c r="AC189" s="38"/>
      <c r="AD189" s="38"/>
      <c r="AE189" s="38"/>
      <c r="AR189" s="191" t="s">
        <v>269</v>
      </c>
      <c r="AT189" s="191" t="s">
        <v>180</v>
      </c>
      <c r="AU189" s="191" t="s">
        <v>87</v>
      </c>
      <c r="AY189" s="19" t="s">
        <v>177</v>
      </c>
      <c r="BE189" s="192">
        <f>IF(N189="základní",J189,0)</f>
        <v>0</v>
      </c>
      <c r="BF189" s="192">
        <f>IF(N189="snížená",J189,0)</f>
        <v>0</v>
      </c>
      <c r="BG189" s="192">
        <f>IF(N189="zákl. přenesená",J189,0)</f>
        <v>0</v>
      </c>
      <c r="BH189" s="192">
        <f>IF(N189="sníž. přenesená",J189,0)</f>
        <v>0</v>
      </c>
      <c r="BI189" s="192">
        <f>IF(N189="nulová",J189,0)</f>
        <v>0</v>
      </c>
      <c r="BJ189" s="19" t="s">
        <v>85</v>
      </c>
      <c r="BK189" s="192">
        <f>ROUND(I189*H189,2)</f>
        <v>0</v>
      </c>
      <c r="BL189" s="19" t="s">
        <v>269</v>
      </c>
      <c r="BM189" s="191" t="s">
        <v>346</v>
      </c>
    </row>
    <row r="190" s="14" customFormat="1">
      <c r="A190" s="14"/>
      <c r="B190" s="210"/>
      <c r="C190" s="14"/>
      <c r="D190" s="193" t="s">
        <v>271</v>
      </c>
      <c r="E190" s="211" t="s">
        <v>1</v>
      </c>
      <c r="F190" s="212" t="s">
        <v>234</v>
      </c>
      <c r="G190" s="14"/>
      <c r="H190" s="213">
        <v>8</v>
      </c>
      <c r="I190" s="214"/>
      <c r="J190" s="14"/>
      <c r="K190" s="14"/>
      <c r="L190" s="210"/>
      <c r="M190" s="215"/>
      <c r="N190" s="216"/>
      <c r="O190" s="216"/>
      <c r="P190" s="216"/>
      <c r="Q190" s="216"/>
      <c r="R190" s="216"/>
      <c r="S190" s="216"/>
      <c r="T190" s="217"/>
      <c r="U190" s="14"/>
      <c r="V190" s="14"/>
      <c r="W190" s="14"/>
      <c r="X190" s="14"/>
      <c r="Y190" s="14"/>
      <c r="Z190" s="14"/>
      <c r="AA190" s="14"/>
      <c r="AB190" s="14"/>
      <c r="AC190" s="14"/>
      <c r="AD190" s="14"/>
      <c r="AE190" s="14"/>
      <c r="AT190" s="211" t="s">
        <v>271</v>
      </c>
      <c r="AU190" s="211" t="s">
        <v>87</v>
      </c>
      <c r="AV190" s="14" t="s">
        <v>87</v>
      </c>
      <c r="AW190" s="14" t="s">
        <v>32</v>
      </c>
      <c r="AX190" s="14" t="s">
        <v>85</v>
      </c>
      <c r="AY190" s="211" t="s">
        <v>177</v>
      </c>
    </row>
    <row r="191" s="2" customFormat="1" ht="24.15" customHeight="1">
      <c r="A191" s="38"/>
      <c r="B191" s="179"/>
      <c r="C191" s="180" t="s">
        <v>8</v>
      </c>
      <c r="D191" s="180" t="s">
        <v>180</v>
      </c>
      <c r="E191" s="181" t="s">
        <v>347</v>
      </c>
      <c r="F191" s="182" t="s">
        <v>348</v>
      </c>
      <c r="G191" s="183" t="s">
        <v>220</v>
      </c>
      <c r="H191" s="184">
        <v>8</v>
      </c>
      <c r="I191" s="185"/>
      <c r="J191" s="186">
        <f>ROUND(I191*H191,2)</f>
        <v>0</v>
      </c>
      <c r="K191" s="182" t="s">
        <v>268</v>
      </c>
      <c r="L191" s="39"/>
      <c r="M191" s="187" t="s">
        <v>1</v>
      </c>
      <c r="N191" s="188" t="s">
        <v>42</v>
      </c>
      <c r="O191" s="77"/>
      <c r="P191" s="189">
        <f>O191*H191</f>
        <v>0</v>
      </c>
      <c r="Q191" s="189">
        <v>0</v>
      </c>
      <c r="R191" s="189">
        <f>Q191*H191</f>
        <v>0</v>
      </c>
      <c r="S191" s="189">
        <v>0</v>
      </c>
      <c r="T191" s="190">
        <f>S191*H191</f>
        <v>0</v>
      </c>
      <c r="U191" s="38"/>
      <c r="V191" s="38"/>
      <c r="W191" s="38"/>
      <c r="X191" s="38"/>
      <c r="Y191" s="38"/>
      <c r="Z191" s="38"/>
      <c r="AA191" s="38"/>
      <c r="AB191" s="38"/>
      <c r="AC191" s="38"/>
      <c r="AD191" s="38"/>
      <c r="AE191" s="38"/>
      <c r="AR191" s="191" t="s">
        <v>269</v>
      </c>
      <c r="AT191" s="191" t="s">
        <v>180</v>
      </c>
      <c r="AU191" s="191" t="s">
        <v>87</v>
      </c>
      <c r="AY191" s="19" t="s">
        <v>177</v>
      </c>
      <c r="BE191" s="192">
        <f>IF(N191="základní",J191,0)</f>
        <v>0</v>
      </c>
      <c r="BF191" s="192">
        <f>IF(N191="snížená",J191,0)</f>
        <v>0</v>
      </c>
      <c r="BG191" s="192">
        <f>IF(N191="zákl. přenesená",J191,0)</f>
        <v>0</v>
      </c>
      <c r="BH191" s="192">
        <f>IF(N191="sníž. přenesená",J191,0)</f>
        <v>0</v>
      </c>
      <c r="BI191" s="192">
        <f>IF(N191="nulová",J191,0)</f>
        <v>0</v>
      </c>
      <c r="BJ191" s="19" t="s">
        <v>85</v>
      </c>
      <c r="BK191" s="192">
        <f>ROUND(I191*H191,2)</f>
        <v>0</v>
      </c>
      <c r="BL191" s="19" t="s">
        <v>269</v>
      </c>
      <c r="BM191" s="191" t="s">
        <v>349</v>
      </c>
    </row>
    <row r="192" s="14" customFormat="1">
      <c r="A192" s="14"/>
      <c r="B192" s="210"/>
      <c r="C192" s="14"/>
      <c r="D192" s="193" t="s">
        <v>271</v>
      </c>
      <c r="E192" s="211" t="s">
        <v>1</v>
      </c>
      <c r="F192" s="212" t="s">
        <v>234</v>
      </c>
      <c r="G192" s="14"/>
      <c r="H192" s="213">
        <v>8</v>
      </c>
      <c r="I192" s="214"/>
      <c r="J192" s="14"/>
      <c r="K192" s="14"/>
      <c r="L192" s="210"/>
      <c r="M192" s="215"/>
      <c r="N192" s="216"/>
      <c r="O192" s="216"/>
      <c r="P192" s="216"/>
      <c r="Q192" s="216"/>
      <c r="R192" s="216"/>
      <c r="S192" s="216"/>
      <c r="T192" s="217"/>
      <c r="U192" s="14"/>
      <c r="V192" s="14"/>
      <c r="W192" s="14"/>
      <c r="X192" s="14"/>
      <c r="Y192" s="14"/>
      <c r="Z192" s="14"/>
      <c r="AA192" s="14"/>
      <c r="AB192" s="14"/>
      <c r="AC192" s="14"/>
      <c r="AD192" s="14"/>
      <c r="AE192" s="14"/>
      <c r="AT192" s="211" t="s">
        <v>271</v>
      </c>
      <c r="AU192" s="211" t="s">
        <v>87</v>
      </c>
      <c r="AV192" s="14" t="s">
        <v>87</v>
      </c>
      <c r="AW192" s="14" t="s">
        <v>32</v>
      </c>
      <c r="AX192" s="14" t="s">
        <v>85</v>
      </c>
      <c r="AY192" s="211" t="s">
        <v>177</v>
      </c>
    </row>
    <row r="193" s="2" customFormat="1" ht="16.5" customHeight="1">
      <c r="A193" s="38"/>
      <c r="B193" s="179"/>
      <c r="C193" s="226" t="s">
        <v>350</v>
      </c>
      <c r="D193" s="226" t="s">
        <v>330</v>
      </c>
      <c r="E193" s="227" t="s">
        <v>351</v>
      </c>
      <c r="F193" s="228" t="s">
        <v>352</v>
      </c>
      <c r="G193" s="229" t="s">
        <v>267</v>
      </c>
      <c r="H193" s="230">
        <v>0.82399999999999995</v>
      </c>
      <c r="I193" s="231"/>
      <c r="J193" s="232">
        <f>ROUND(I193*H193,2)</f>
        <v>0</v>
      </c>
      <c r="K193" s="228" t="s">
        <v>268</v>
      </c>
      <c r="L193" s="233"/>
      <c r="M193" s="234" t="s">
        <v>1</v>
      </c>
      <c r="N193" s="235" t="s">
        <v>42</v>
      </c>
      <c r="O193" s="77"/>
      <c r="P193" s="189">
        <f>O193*H193</f>
        <v>0</v>
      </c>
      <c r="Q193" s="189">
        <v>0.20000000000000001</v>
      </c>
      <c r="R193" s="189">
        <f>Q193*H193</f>
        <v>0.1648</v>
      </c>
      <c r="S193" s="189">
        <v>0</v>
      </c>
      <c r="T193" s="190">
        <f>S193*H193</f>
        <v>0</v>
      </c>
      <c r="U193" s="38"/>
      <c r="V193" s="38"/>
      <c r="W193" s="38"/>
      <c r="X193" s="38"/>
      <c r="Y193" s="38"/>
      <c r="Z193" s="38"/>
      <c r="AA193" s="38"/>
      <c r="AB193" s="38"/>
      <c r="AC193" s="38"/>
      <c r="AD193" s="38"/>
      <c r="AE193" s="38"/>
      <c r="AR193" s="191" t="s">
        <v>235</v>
      </c>
      <c r="AT193" s="191" t="s">
        <v>330</v>
      </c>
      <c r="AU193" s="191" t="s">
        <v>87</v>
      </c>
      <c r="AY193" s="19" t="s">
        <v>177</v>
      </c>
      <c r="BE193" s="192">
        <f>IF(N193="základní",J193,0)</f>
        <v>0</v>
      </c>
      <c r="BF193" s="192">
        <f>IF(N193="snížená",J193,0)</f>
        <v>0</v>
      </c>
      <c r="BG193" s="192">
        <f>IF(N193="zákl. přenesená",J193,0)</f>
        <v>0</v>
      </c>
      <c r="BH193" s="192">
        <f>IF(N193="sníž. přenesená",J193,0)</f>
        <v>0</v>
      </c>
      <c r="BI193" s="192">
        <f>IF(N193="nulová",J193,0)</f>
        <v>0</v>
      </c>
      <c r="BJ193" s="19" t="s">
        <v>85</v>
      </c>
      <c r="BK193" s="192">
        <f>ROUND(I193*H193,2)</f>
        <v>0</v>
      </c>
      <c r="BL193" s="19" t="s">
        <v>269</v>
      </c>
      <c r="BM193" s="191" t="s">
        <v>353</v>
      </c>
    </row>
    <row r="194" s="14" customFormat="1">
      <c r="A194" s="14"/>
      <c r="B194" s="210"/>
      <c r="C194" s="14"/>
      <c r="D194" s="193" t="s">
        <v>271</v>
      </c>
      <c r="E194" s="211" t="s">
        <v>1</v>
      </c>
      <c r="F194" s="212" t="s">
        <v>354</v>
      </c>
      <c r="G194" s="14"/>
      <c r="H194" s="213">
        <v>0.82399999999999995</v>
      </c>
      <c r="I194" s="214"/>
      <c r="J194" s="14"/>
      <c r="K194" s="14"/>
      <c r="L194" s="210"/>
      <c r="M194" s="215"/>
      <c r="N194" s="216"/>
      <c r="O194" s="216"/>
      <c r="P194" s="216"/>
      <c r="Q194" s="216"/>
      <c r="R194" s="216"/>
      <c r="S194" s="216"/>
      <c r="T194" s="217"/>
      <c r="U194" s="14"/>
      <c r="V194" s="14"/>
      <c r="W194" s="14"/>
      <c r="X194" s="14"/>
      <c r="Y194" s="14"/>
      <c r="Z194" s="14"/>
      <c r="AA194" s="14"/>
      <c r="AB194" s="14"/>
      <c r="AC194" s="14"/>
      <c r="AD194" s="14"/>
      <c r="AE194" s="14"/>
      <c r="AT194" s="211" t="s">
        <v>271</v>
      </c>
      <c r="AU194" s="211" t="s">
        <v>87</v>
      </c>
      <c r="AV194" s="14" t="s">
        <v>87</v>
      </c>
      <c r="AW194" s="14" t="s">
        <v>32</v>
      </c>
      <c r="AX194" s="14" t="s">
        <v>85</v>
      </c>
      <c r="AY194" s="211" t="s">
        <v>177</v>
      </c>
    </row>
    <row r="195" s="12" customFormat="1" ht="22.8" customHeight="1">
      <c r="A195" s="12"/>
      <c r="B195" s="166"/>
      <c r="C195" s="12"/>
      <c r="D195" s="167" t="s">
        <v>76</v>
      </c>
      <c r="E195" s="177" t="s">
        <v>87</v>
      </c>
      <c r="F195" s="177" t="s">
        <v>355</v>
      </c>
      <c r="G195" s="12"/>
      <c r="H195" s="12"/>
      <c r="I195" s="169"/>
      <c r="J195" s="178">
        <f>BK195</f>
        <v>0</v>
      </c>
      <c r="K195" s="12"/>
      <c r="L195" s="166"/>
      <c r="M195" s="171"/>
      <c r="N195" s="172"/>
      <c r="O195" s="172"/>
      <c r="P195" s="173">
        <f>SUM(P196:P227)</f>
        <v>0</v>
      </c>
      <c r="Q195" s="172"/>
      <c r="R195" s="173">
        <f>SUM(R196:R227)</f>
        <v>90.952697409632208</v>
      </c>
      <c r="S195" s="172"/>
      <c r="T195" s="174">
        <f>SUM(T196:T227)</f>
        <v>0</v>
      </c>
      <c r="U195" s="12"/>
      <c r="V195" s="12"/>
      <c r="W195" s="12"/>
      <c r="X195" s="12"/>
      <c r="Y195" s="12"/>
      <c r="Z195" s="12"/>
      <c r="AA195" s="12"/>
      <c r="AB195" s="12"/>
      <c r="AC195" s="12"/>
      <c r="AD195" s="12"/>
      <c r="AE195" s="12"/>
      <c r="AR195" s="167" t="s">
        <v>85</v>
      </c>
      <c r="AT195" s="175" t="s">
        <v>76</v>
      </c>
      <c r="AU195" s="175" t="s">
        <v>85</v>
      </c>
      <c r="AY195" s="167" t="s">
        <v>177</v>
      </c>
      <c r="BK195" s="176">
        <f>SUM(BK196:BK227)</f>
        <v>0</v>
      </c>
    </row>
    <row r="196" s="2" customFormat="1" ht="24.15" customHeight="1">
      <c r="A196" s="38"/>
      <c r="B196" s="179"/>
      <c r="C196" s="180" t="s">
        <v>356</v>
      </c>
      <c r="D196" s="180" t="s">
        <v>180</v>
      </c>
      <c r="E196" s="181" t="s">
        <v>357</v>
      </c>
      <c r="F196" s="182" t="s">
        <v>358</v>
      </c>
      <c r="G196" s="183" t="s">
        <v>220</v>
      </c>
      <c r="H196" s="184">
        <v>38.399999999999999</v>
      </c>
      <c r="I196" s="185"/>
      <c r="J196" s="186">
        <f>ROUND(I196*H196,2)</f>
        <v>0</v>
      </c>
      <c r="K196" s="182" t="s">
        <v>268</v>
      </c>
      <c r="L196" s="39"/>
      <c r="M196" s="187" t="s">
        <v>1</v>
      </c>
      <c r="N196" s="188" t="s">
        <v>42</v>
      </c>
      <c r="O196" s="77"/>
      <c r="P196" s="189">
        <f>O196*H196</f>
        <v>0</v>
      </c>
      <c r="Q196" s="189">
        <v>0.00016694</v>
      </c>
      <c r="R196" s="189">
        <f>Q196*H196</f>
        <v>0.0064104959999999999</v>
      </c>
      <c r="S196" s="189">
        <v>0</v>
      </c>
      <c r="T196" s="190">
        <f>S196*H196</f>
        <v>0</v>
      </c>
      <c r="U196" s="38"/>
      <c r="V196" s="38"/>
      <c r="W196" s="38"/>
      <c r="X196" s="38"/>
      <c r="Y196" s="38"/>
      <c r="Z196" s="38"/>
      <c r="AA196" s="38"/>
      <c r="AB196" s="38"/>
      <c r="AC196" s="38"/>
      <c r="AD196" s="38"/>
      <c r="AE196" s="38"/>
      <c r="AR196" s="191" t="s">
        <v>269</v>
      </c>
      <c r="AT196" s="191" t="s">
        <v>180</v>
      </c>
      <c r="AU196" s="191" t="s">
        <v>87</v>
      </c>
      <c r="AY196" s="19" t="s">
        <v>177</v>
      </c>
      <c r="BE196" s="192">
        <f>IF(N196="základní",J196,0)</f>
        <v>0</v>
      </c>
      <c r="BF196" s="192">
        <f>IF(N196="snížená",J196,0)</f>
        <v>0</v>
      </c>
      <c r="BG196" s="192">
        <f>IF(N196="zákl. přenesená",J196,0)</f>
        <v>0</v>
      </c>
      <c r="BH196" s="192">
        <f>IF(N196="sníž. přenesená",J196,0)</f>
        <v>0</v>
      </c>
      <c r="BI196" s="192">
        <f>IF(N196="nulová",J196,0)</f>
        <v>0</v>
      </c>
      <c r="BJ196" s="19" t="s">
        <v>85</v>
      </c>
      <c r="BK196" s="192">
        <f>ROUND(I196*H196,2)</f>
        <v>0</v>
      </c>
      <c r="BL196" s="19" t="s">
        <v>269</v>
      </c>
      <c r="BM196" s="191" t="s">
        <v>359</v>
      </c>
    </row>
    <row r="197" s="14" customFormat="1">
      <c r="A197" s="14"/>
      <c r="B197" s="210"/>
      <c r="C197" s="14"/>
      <c r="D197" s="193" t="s">
        <v>271</v>
      </c>
      <c r="E197" s="211" t="s">
        <v>1</v>
      </c>
      <c r="F197" s="212" t="s">
        <v>360</v>
      </c>
      <c r="G197" s="14"/>
      <c r="H197" s="213">
        <v>38.399999999999999</v>
      </c>
      <c r="I197" s="214"/>
      <c r="J197" s="14"/>
      <c r="K197" s="14"/>
      <c r="L197" s="210"/>
      <c r="M197" s="215"/>
      <c r="N197" s="216"/>
      <c r="O197" s="216"/>
      <c r="P197" s="216"/>
      <c r="Q197" s="216"/>
      <c r="R197" s="216"/>
      <c r="S197" s="216"/>
      <c r="T197" s="217"/>
      <c r="U197" s="14"/>
      <c r="V197" s="14"/>
      <c r="W197" s="14"/>
      <c r="X197" s="14"/>
      <c r="Y197" s="14"/>
      <c r="Z197" s="14"/>
      <c r="AA197" s="14"/>
      <c r="AB197" s="14"/>
      <c r="AC197" s="14"/>
      <c r="AD197" s="14"/>
      <c r="AE197" s="14"/>
      <c r="AT197" s="211" t="s">
        <v>271</v>
      </c>
      <c r="AU197" s="211" t="s">
        <v>87</v>
      </c>
      <c r="AV197" s="14" t="s">
        <v>87</v>
      </c>
      <c r="AW197" s="14" t="s">
        <v>32</v>
      </c>
      <c r="AX197" s="14" t="s">
        <v>85</v>
      </c>
      <c r="AY197" s="211" t="s">
        <v>177</v>
      </c>
    </row>
    <row r="198" s="2" customFormat="1" ht="24.15" customHeight="1">
      <c r="A198" s="38"/>
      <c r="B198" s="179"/>
      <c r="C198" s="226" t="s">
        <v>361</v>
      </c>
      <c r="D198" s="226" t="s">
        <v>330</v>
      </c>
      <c r="E198" s="227" t="s">
        <v>362</v>
      </c>
      <c r="F198" s="228" t="s">
        <v>363</v>
      </c>
      <c r="G198" s="229" t="s">
        <v>220</v>
      </c>
      <c r="H198" s="230">
        <v>42.240000000000002</v>
      </c>
      <c r="I198" s="231"/>
      <c r="J198" s="232">
        <f>ROUND(I198*H198,2)</f>
        <v>0</v>
      </c>
      <c r="K198" s="228" t="s">
        <v>268</v>
      </c>
      <c r="L198" s="233"/>
      <c r="M198" s="234" t="s">
        <v>1</v>
      </c>
      <c r="N198" s="235" t="s">
        <v>42</v>
      </c>
      <c r="O198" s="77"/>
      <c r="P198" s="189">
        <f>O198*H198</f>
        <v>0</v>
      </c>
      <c r="Q198" s="189">
        <v>0.00020000000000000001</v>
      </c>
      <c r="R198" s="189">
        <f>Q198*H198</f>
        <v>0.0084480000000000006</v>
      </c>
      <c r="S198" s="189">
        <v>0</v>
      </c>
      <c r="T198" s="190">
        <f>S198*H198</f>
        <v>0</v>
      </c>
      <c r="U198" s="38"/>
      <c r="V198" s="38"/>
      <c r="W198" s="38"/>
      <c r="X198" s="38"/>
      <c r="Y198" s="38"/>
      <c r="Z198" s="38"/>
      <c r="AA198" s="38"/>
      <c r="AB198" s="38"/>
      <c r="AC198" s="38"/>
      <c r="AD198" s="38"/>
      <c r="AE198" s="38"/>
      <c r="AR198" s="191" t="s">
        <v>235</v>
      </c>
      <c r="AT198" s="191" t="s">
        <v>330</v>
      </c>
      <c r="AU198" s="191" t="s">
        <v>87</v>
      </c>
      <c r="AY198" s="19" t="s">
        <v>177</v>
      </c>
      <c r="BE198" s="192">
        <f>IF(N198="základní",J198,0)</f>
        <v>0</v>
      </c>
      <c r="BF198" s="192">
        <f>IF(N198="snížená",J198,0)</f>
        <v>0</v>
      </c>
      <c r="BG198" s="192">
        <f>IF(N198="zákl. přenesená",J198,0)</f>
        <v>0</v>
      </c>
      <c r="BH198" s="192">
        <f>IF(N198="sníž. přenesená",J198,0)</f>
        <v>0</v>
      </c>
      <c r="BI198" s="192">
        <f>IF(N198="nulová",J198,0)</f>
        <v>0</v>
      </c>
      <c r="BJ198" s="19" t="s">
        <v>85</v>
      </c>
      <c r="BK198" s="192">
        <f>ROUND(I198*H198,2)</f>
        <v>0</v>
      </c>
      <c r="BL198" s="19" t="s">
        <v>269</v>
      </c>
      <c r="BM198" s="191" t="s">
        <v>364</v>
      </c>
    </row>
    <row r="199" s="14" customFormat="1">
      <c r="A199" s="14"/>
      <c r="B199" s="210"/>
      <c r="C199" s="14"/>
      <c r="D199" s="193" t="s">
        <v>271</v>
      </c>
      <c r="E199" s="211" t="s">
        <v>1</v>
      </c>
      <c r="F199" s="212" t="s">
        <v>365</v>
      </c>
      <c r="G199" s="14"/>
      <c r="H199" s="213">
        <v>42.240000000000002</v>
      </c>
      <c r="I199" s="214"/>
      <c r="J199" s="14"/>
      <c r="K199" s="14"/>
      <c r="L199" s="210"/>
      <c r="M199" s="215"/>
      <c r="N199" s="216"/>
      <c r="O199" s="216"/>
      <c r="P199" s="216"/>
      <c r="Q199" s="216"/>
      <c r="R199" s="216"/>
      <c r="S199" s="216"/>
      <c r="T199" s="217"/>
      <c r="U199" s="14"/>
      <c r="V199" s="14"/>
      <c r="W199" s="14"/>
      <c r="X199" s="14"/>
      <c r="Y199" s="14"/>
      <c r="Z199" s="14"/>
      <c r="AA199" s="14"/>
      <c r="AB199" s="14"/>
      <c r="AC199" s="14"/>
      <c r="AD199" s="14"/>
      <c r="AE199" s="14"/>
      <c r="AT199" s="211" t="s">
        <v>271</v>
      </c>
      <c r="AU199" s="211" t="s">
        <v>87</v>
      </c>
      <c r="AV199" s="14" t="s">
        <v>87</v>
      </c>
      <c r="AW199" s="14" t="s">
        <v>32</v>
      </c>
      <c r="AX199" s="14" t="s">
        <v>85</v>
      </c>
      <c r="AY199" s="211" t="s">
        <v>177</v>
      </c>
    </row>
    <row r="200" s="2" customFormat="1" ht="44.25" customHeight="1">
      <c r="A200" s="38"/>
      <c r="B200" s="179"/>
      <c r="C200" s="180" t="s">
        <v>366</v>
      </c>
      <c r="D200" s="180" t="s">
        <v>180</v>
      </c>
      <c r="E200" s="181" t="s">
        <v>367</v>
      </c>
      <c r="F200" s="182" t="s">
        <v>368</v>
      </c>
      <c r="G200" s="183" t="s">
        <v>369</v>
      </c>
      <c r="H200" s="184">
        <v>24</v>
      </c>
      <c r="I200" s="185"/>
      <c r="J200" s="186">
        <f>ROUND(I200*H200,2)</f>
        <v>0</v>
      </c>
      <c r="K200" s="182" t="s">
        <v>268</v>
      </c>
      <c r="L200" s="39"/>
      <c r="M200" s="187" t="s">
        <v>1</v>
      </c>
      <c r="N200" s="188" t="s">
        <v>42</v>
      </c>
      <c r="O200" s="77"/>
      <c r="P200" s="189">
        <f>O200*H200</f>
        <v>0</v>
      </c>
      <c r="Q200" s="189">
        <v>0.20439779999999999</v>
      </c>
      <c r="R200" s="189">
        <f>Q200*H200</f>
        <v>4.9055472</v>
      </c>
      <c r="S200" s="189">
        <v>0</v>
      </c>
      <c r="T200" s="190">
        <f>S200*H200</f>
        <v>0</v>
      </c>
      <c r="U200" s="38"/>
      <c r="V200" s="38"/>
      <c r="W200" s="38"/>
      <c r="X200" s="38"/>
      <c r="Y200" s="38"/>
      <c r="Z200" s="38"/>
      <c r="AA200" s="38"/>
      <c r="AB200" s="38"/>
      <c r="AC200" s="38"/>
      <c r="AD200" s="38"/>
      <c r="AE200" s="38"/>
      <c r="AR200" s="191" t="s">
        <v>269</v>
      </c>
      <c r="AT200" s="191" t="s">
        <v>180</v>
      </c>
      <c r="AU200" s="191" t="s">
        <v>87</v>
      </c>
      <c r="AY200" s="19" t="s">
        <v>177</v>
      </c>
      <c r="BE200" s="192">
        <f>IF(N200="základní",J200,0)</f>
        <v>0</v>
      </c>
      <c r="BF200" s="192">
        <f>IF(N200="snížená",J200,0)</f>
        <v>0</v>
      </c>
      <c r="BG200" s="192">
        <f>IF(N200="zákl. přenesená",J200,0)</f>
        <v>0</v>
      </c>
      <c r="BH200" s="192">
        <f>IF(N200="sníž. přenesená",J200,0)</f>
        <v>0</v>
      </c>
      <c r="BI200" s="192">
        <f>IF(N200="nulová",J200,0)</f>
        <v>0</v>
      </c>
      <c r="BJ200" s="19" t="s">
        <v>85</v>
      </c>
      <c r="BK200" s="192">
        <f>ROUND(I200*H200,2)</f>
        <v>0</v>
      </c>
      <c r="BL200" s="19" t="s">
        <v>269</v>
      </c>
      <c r="BM200" s="191" t="s">
        <v>370</v>
      </c>
    </row>
    <row r="201" s="2" customFormat="1" ht="24.15" customHeight="1">
      <c r="A201" s="38"/>
      <c r="B201" s="179"/>
      <c r="C201" s="180" t="s">
        <v>371</v>
      </c>
      <c r="D201" s="180" t="s">
        <v>180</v>
      </c>
      <c r="E201" s="181" t="s">
        <v>372</v>
      </c>
      <c r="F201" s="182" t="s">
        <v>373</v>
      </c>
      <c r="G201" s="183" t="s">
        <v>267</v>
      </c>
      <c r="H201" s="184">
        <v>18.242999999999999</v>
      </c>
      <c r="I201" s="185"/>
      <c r="J201" s="186">
        <f>ROUND(I201*H201,2)</f>
        <v>0</v>
      </c>
      <c r="K201" s="182" t="s">
        <v>268</v>
      </c>
      <c r="L201" s="39"/>
      <c r="M201" s="187" t="s">
        <v>1</v>
      </c>
      <c r="N201" s="188" t="s">
        <v>42</v>
      </c>
      <c r="O201" s="77"/>
      <c r="P201" s="189">
        <f>O201*H201</f>
        <v>0</v>
      </c>
      <c r="Q201" s="189">
        <v>2.1600000000000001</v>
      </c>
      <c r="R201" s="189">
        <f>Q201*H201</f>
        <v>39.404879999999999</v>
      </c>
      <c r="S201" s="189">
        <v>0</v>
      </c>
      <c r="T201" s="190">
        <f>S201*H201</f>
        <v>0</v>
      </c>
      <c r="U201" s="38"/>
      <c r="V201" s="38"/>
      <c r="W201" s="38"/>
      <c r="X201" s="38"/>
      <c r="Y201" s="38"/>
      <c r="Z201" s="38"/>
      <c r="AA201" s="38"/>
      <c r="AB201" s="38"/>
      <c r="AC201" s="38"/>
      <c r="AD201" s="38"/>
      <c r="AE201" s="38"/>
      <c r="AR201" s="191" t="s">
        <v>269</v>
      </c>
      <c r="AT201" s="191" t="s">
        <v>180</v>
      </c>
      <c r="AU201" s="191" t="s">
        <v>87</v>
      </c>
      <c r="AY201" s="19" t="s">
        <v>177</v>
      </c>
      <c r="BE201" s="192">
        <f>IF(N201="základní",J201,0)</f>
        <v>0</v>
      </c>
      <c r="BF201" s="192">
        <f>IF(N201="snížená",J201,0)</f>
        <v>0</v>
      </c>
      <c r="BG201" s="192">
        <f>IF(N201="zákl. přenesená",J201,0)</f>
        <v>0</v>
      </c>
      <c r="BH201" s="192">
        <f>IF(N201="sníž. přenesená",J201,0)</f>
        <v>0</v>
      </c>
      <c r="BI201" s="192">
        <f>IF(N201="nulová",J201,0)</f>
        <v>0</v>
      </c>
      <c r="BJ201" s="19" t="s">
        <v>85</v>
      </c>
      <c r="BK201" s="192">
        <f>ROUND(I201*H201,2)</f>
        <v>0</v>
      </c>
      <c r="BL201" s="19" t="s">
        <v>269</v>
      </c>
      <c r="BM201" s="191" t="s">
        <v>374</v>
      </c>
    </row>
    <row r="202" s="14" customFormat="1">
      <c r="A202" s="14"/>
      <c r="B202" s="210"/>
      <c r="C202" s="14"/>
      <c r="D202" s="193" t="s">
        <v>271</v>
      </c>
      <c r="E202" s="211" t="s">
        <v>1</v>
      </c>
      <c r="F202" s="212" t="s">
        <v>375</v>
      </c>
      <c r="G202" s="14"/>
      <c r="H202" s="213">
        <v>15.243</v>
      </c>
      <c r="I202" s="214"/>
      <c r="J202" s="14"/>
      <c r="K202" s="14"/>
      <c r="L202" s="210"/>
      <c r="M202" s="215"/>
      <c r="N202" s="216"/>
      <c r="O202" s="216"/>
      <c r="P202" s="216"/>
      <c r="Q202" s="216"/>
      <c r="R202" s="216"/>
      <c r="S202" s="216"/>
      <c r="T202" s="217"/>
      <c r="U202" s="14"/>
      <c r="V202" s="14"/>
      <c r="W202" s="14"/>
      <c r="X202" s="14"/>
      <c r="Y202" s="14"/>
      <c r="Z202" s="14"/>
      <c r="AA202" s="14"/>
      <c r="AB202" s="14"/>
      <c r="AC202" s="14"/>
      <c r="AD202" s="14"/>
      <c r="AE202" s="14"/>
      <c r="AT202" s="211" t="s">
        <v>271</v>
      </c>
      <c r="AU202" s="211" t="s">
        <v>87</v>
      </c>
      <c r="AV202" s="14" t="s">
        <v>87</v>
      </c>
      <c r="AW202" s="14" t="s">
        <v>32</v>
      </c>
      <c r="AX202" s="14" t="s">
        <v>77</v>
      </c>
      <c r="AY202" s="211" t="s">
        <v>177</v>
      </c>
    </row>
    <row r="203" s="14" customFormat="1">
      <c r="A203" s="14"/>
      <c r="B203" s="210"/>
      <c r="C203" s="14"/>
      <c r="D203" s="193" t="s">
        <v>271</v>
      </c>
      <c r="E203" s="211" t="s">
        <v>1</v>
      </c>
      <c r="F203" s="212" t="s">
        <v>194</v>
      </c>
      <c r="G203" s="14"/>
      <c r="H203" s="213">
        <v>3</v>
      </c>
      <c r="I203" s="214"/>
      <c r="J203" s="14"/>
      <c r="K203" s="14"/>
      <c r="L203" s="210"/>
      <c r="M203" s="215"/>
      <c r="N203" s="216"/>
      <c r="O203" s="216"/>
      <c r="P203" s="216"/>
      <c r="Q203" s="216"/>
      <c r="R203" s="216"/>
      <c r="S203" s="216"/>
      <c r="T203" s="217"/>
      <c r="U203" s="14"/>
      <c r="V203" s="14"/>
      <c r="W203" s="14"/>
      <c r="X203" s="14"/>
      <c r="Y203" s="14"/>
      <c r="Z203" s="14"/>
      <c r="AA203" s="14"/>
      <c r="AB203" s="14"/>
      <c r="AC203" s="14"/>
      <c r="AD203" s="14"/>
      <c r="AE203" s="14"/>
      <c r="AT203" s="211" t="s">
        <v>271</v>
      </c>
      <c r="AU203" s="211" t="s">
        <v>87</v>
      </c>
      <c r="AV203" s="14" t="s">
        <v>87</v>
      </c>
      <c r="AW203" s="14" t="s">
        <v>32</v>
      </c>
      <c r="AX203" s="14" t="s">
        <v>77</v>
      </c>
      <c r="AY203" s="211" t="s">
        <v>177</v>
      </c>
    </row>
    <row r="204" s="15" customFormat="1">
      <c r="A204" s="15"/>
      <c r="B204" s="218"/>
      <c r="C204" s="15"/>
      <c r="D204" s="193" t="s">
        <v>271</v>
      </c>
      <c r="E204" s="219" t="s">
        <v>1</v>
      </c>
      <c r="F204" s="220" t="s">
        <v>276</v>
      </c>
      <c r="G204" s="15"/>
      <c r="H204" s="221">
        <v>18.242999999999999</v>
      </c>
      <c r="I204" s="222"/>
      <c r="J204" s="15"/>
      <c r="K204" s="15"/>
      <c r="L204" s="218"/>
      <c r="M204" s="223"/>
      <c r="N204" s="224"/>
      <c r="O204" s="224"/>
      <c r="P204" s="224"/>
      <c r="Q204" s="224"/>
      <c r="R204" s="224"/>
      <c r="S204" s="224"/>
      <c r="T204" s="225"/>
      <c r="U204" s="15"/>
      <c r="V204" s="15"/>
      <c r="W204" s="15"/>
      <c r="X204" s="15"/>
      <c r="Y204" s="15"/>
      <c r="Z204" s="15"/>
      <c r="AA204" s="15"/>
      <c r="AB204" s="15"/>
      <c r="AC204" s="15"/>
      <c r="AD204" s="15"/>
      <c r="AE204" s="15"/>
      <c r="AT204" s="219" t="s">
        <v>271</v>
      </c>
      <c r="AU204" s="219" t="s">
        <v>87</v>
      </c>
      <c r="AV204" s="15" t="s">
        <v>269</v>
      </c>
      <c r="AW204" s="15" t="s">
        <v>32</v>
      </c>
      <c r="AX204" s="15" t="s">
        <v>85</v>
      </c>
      <c r="AY204" s="219" t="s">
        <v>177</v>
      </c>
    </row>
    <row r="205" s="2" customFormat="1" ht="16.5" customHeight="1">
      <c r="A205" s="38"/>
      <c r="B205" s="179"/>
      <c r="C205" s="180" t="s">
        <v>7</v>
      </c>
      <c r="D205" s="180" t="s">
        <v>180</v>
      </c>
      <c r="E205" s="181" t="s">
        <v>376</v>
      </c>
      <c r="F205" s="182" t="s">
        <v>377</v>
      </c>
      <c r="G205" s="183" t="s">
        <v>267</v>
      </c>
      <c r="H205" s="184">
        <v>5.6429999999999998</v>
      </c>
      <c r="I205" s="185"/>
      <c r="J205" s="186">
        <f>ROUND(I205*H205,2)</f>
        <v>0</v>
      </c>
      <c r="K205" s="182" t="s">
        <v>268</v>
      </c>
      <c r="L205" s="39"/>
      <c r="M205" s="187" t="s">
        <v>1</v>
      </c>
      <c r="N205" s="188" t="s">
        <v>42</v>
      </c>
      <c r="O205" s="77"/>
      <c r="P205" s="189">
        <f>O205*H205</f>
        <v>0</v>
      </c>
      <c r="Q205" s="189">
        <v>2.3010222040000001</v>
      </c>
      <c r="R205" s="189">
        <f>Q205*H205</f>
        <v>12.984668297172</v>
      </c>
      <c r="S205" s="189">
        <v>0</v>
      </c>
      <c r="T205" s="190">
        <f>S205*H205</f>
        <v>0</v>
      </c>
      <c r="U205" s="38"/>
      <c r="V205" s="38"/>
      <c r="W205" s="38"/>
      <c r="X205" s="38"/>
      <c r="Y205" s="38"/>
      <c r="Z205" s="38"/>
      <c r="AA205" s="38"/>
      <c r="AB205" s="38"/>
      <c r="AC205" s="38"/>
      <c r="AD205" s="38"/>
      <c r="AE205" s="38"/>
      <c r="AR205" s="191" t="s">
        <v>269</v>
      </c>
      <c r="AT205" s="191" t="s">
        <v>180</v>
      </c>
      <c r="AU205" s="191" t="s">
        <v>87</v>
      </c>
      <c r="AY205" s="19" t="s">
        <v>177</v>
      </c>
      <c r="BE205" s="192">
        <f>IF(N205="základní",J205,0)</f>
        <v>0</v>
      </c>
      <c r="BF205" s="192">
        <f>IF(N205="snížená",J205,0)</f>
        <v>0</v>
      </c>
      <c r="BG205" s="192">
        <f>IF(N205="zákl. přenesená",J205,0)</f>
        <v>0</v>
      </c>
      <c r="BH205" s="192">
        <f>IF(N205="sníž. přenesená",J205,0)</f>
        <v>0</v>
      </c>
      <c r="BI205" s="192">
        <f>IF(N205="nulová",J205,0)</f>
        <v>0</v>
      </c>
      <c r="BJ205" s="19" t="s">
        <v>85</v>
      </c>
      <c r="BK205" s="192">
        <f>ROUND(I205*H205,2)</f>
        <v>0</v>
      </c>
      <c r="BL205" s="19" t="s">
        <v>269</v>
      </c>
      <c r="BM205" s="191" t="s">
        <v>378</v>
      </c>
    </row>
    <row r="206" s="14" customFormat="1">
      <c r="A206" s="14"/>
      <c r="B206" s="210"/>
      <c r="C206" s="14"/>
      <c r="D206" s="193" t="s">
        <v>271</v>
      </c>
      <c r="E206" s="211" t="s">
        <v>1</v>
      </c>
      <c r="F206" s="212" t="s">
        <v>379</v>
      </c>
      <c r="G206" s="14"/>
      <c r="H206" s="213">
        <v>5.6429999999999998</v>
      </c>
      <c r="I206" s="214"/>
      <c r="J206" s="14"/>
      <c r="K206" s="14"/>
      <c r="L206" s="210"/>
      <c r="M206" s="215"/>
      <c r="N206" s="216"/>
      <c r="O206" s="216"/>
      <c r="P206" s="216"/>
      <c r="Q206" s="216"/>
      <c r="R206" s="216"/>
      <c r="S206" s="216"/>
      <c r="T206" s="217"/>
      <c r="U206" s="14"/>
      <c r="V206" s="14"/>
      <c r="W206" s="14"/>
      <c r="X206" s="14"/>
      <c r="Y206" s="14"/>
      <c r="Z206" s="14"/>
      <c r="AA206" s="14"/>
      <c r="AB206" s="14"/>
      <c r="AC206" s="14"/>
      <c r="AD206" s="14"/>
      <c r="AE206" s="14"/>
      <c r="AT206" s="211" t="s">
        <v>271</v>
      </c>
      <c r="AU206" s="211" t="s">
        <v>87</v>
      </c>
      <c r="AV206" s="14" t="s">
        <v>87</v>
      </c>
      <c r="AW206" s="14" t="s">
        <v>32</v>
      </c>
      <c r="AX206" s="14" t="s">
        <v>85</v>
      </c>
      <c r="AY206" s="211" t="s">
        <v>177</v>
      </c>
    </row>
    <row r="207" s="2" customFormat="1" ht="16.5" customHeight="1">
      <c r="A207" s="38"/>
      <c r="B207" s="179"/>
      <c r="C207" s="180" t="s">
        <v>380</v>
      </c>
      <c r="D207" s="180" t="s">
        <v>180</v>
      </c>
      <c r="E207" s="181" t="s">
        <v>381</v>
      </c>
      <c r="F207" s="182" t="s">
        <v>382</v>
      </c>
      <c r="G207" s="183" t="s">
        <v>220</v>
      </c>
      <c r="H207" s="184">
        <v>5.6639999999999997</v>
      </c>
      <c r="I207" s="185"/>
      <c r="J207" s="186">
        <f>ROUND(I207*H207,2)</f>
        <v>0</v>
      </c>
      <c r="K207" s="182" t="s">
        <v>268</v>
      </c>
      <c r="L207" s="39"/>
      <c r="M207" s="187" t="s">
        <v>1</v>
      </c>
      <c r="N207" s="188" t="s">
        <v>42</v>
      </c>
      <c r="O207" s="77"/>
      <c r="P207" s="189">
        <f>O207*H207</f>
        <v>0</v>
      </c>
      <c r="Q207" s="189">
        <v>0.0024719</v>
      </c>
      <c r="R207" s="189">
        <f>Q207*H207</f>
        <v>0.014000841599999999</v>
      </c>
      <c r="S207" s="189">
        <v>0</v>
      </c>
      <c r="T207" s="190">
        <f>S207*H207</f>
        <v>0</v>
      </c>
      <c r="U207" s="38"/>
      <c r="V207" s="38"/>
      <c r="W207" s="38"/>
      <c r="X207" s="38"/>
      <c r="Y207" s="38"/>
      <c r="Z207" s="38"/>
      <c r="AA207" s="38"/>
      <c r="AB207" s="38"/>
      <c r="AC207" s="38"/>
      <c r="AD207" s="38"/>
      <c r="AE207" s="38"/>
      <c r="AR207" s="191" t="s">
        <v>269</v>
      </c>
      <c r="AT207" s="191" t="s">
        <v>180</v>
      </c>
      <c r="AU207" s="191" t="s">
        <v>87</v>
      </c>
      <c r="AY207" s="19" t="s">
        <v>177</v>
      </c>
      <c r="BE207" s="192">
        <f>IF(N207="základní",J207,0)</f>
        <v>0</v>
      </c>
      <c r="BF207" s="192">
        <f>IF(N207="snížená",J207,0)</f>
        <v>0</v>
      </c>
      <c r="BG207" s="192">
        <f>IF(N207="zákl. přenesená",J207,0)</f>
        <v>0</v>
      </c>
      <c r="BH207" s="192">
        <f>IF(N207="sníž. přenesená",J207,0)</f>
        <v>0</v>
      </c>
      <c r="BI207" s="192">
        <f>IF(N207="nulová",J207,0)</f>
        <v>0</v>
      </c>
      <c r="BJ207" s="19" t="s">
        <v>85</v>
      </c>
      <c r="BK207" s="192">
        <f>ROUND(I207*H207,2)</f>
        <v>0</v>
      </c>
      <c r="BL207" s="19" t="s">
        <v>269</v>
      </c>
      <c r="BM207" s="191" t="s">
        <v>383</v>
      </c>
    </row>
    <row r="208" s="14" customFormat="1">
      <c r="A208" s="14"/>
      <c r="B208" s="210"/>
      <c r="C208" s="14"/>
      <c r="D208" s="193" t="s">
        <v>271</v>
      </c>
      <c r="E208" s="211" t="s">
        <v>1</v>
      </c>
      <c r="F208" s="212" t="s">
        <v>384</v>
      </c>
      <c r="G208" s="14"/>
      <c r="H208" s="213">
        <v>5.6639999999999997</v>
      </c>
      <c r="I208" s="214"/>
      <c r="J208" s="14"/>
      <c r="K208" s="14"/>
      <c r="L208" s="210"/>
      <c r="M208" s="215"/>
      <c r="N208" s="216"/>
      <c r="O208" s="216"/>
      <c r="P208" s="216"/>
      <c r="Q208" s="216"/>
      <c r="R208" s="216"/>
      <c r="S208" s="216"/>
      <c r="T208" s="217"/>
      <c r="U208" s="14"/>
      <c r="V208" s="14"/>
      <c r="W208" s="14"/>
      <c r="X208" s="14"/>
      <c r="Y208" s="14"/>
      <c r="Z208" s="14"/>
      <c r="AA208" s="14"/>
      <c r="AB208" s="14"/>
      <c r="AC208" s="14"/>
      <c r="AD208" s="14"/>
      <c r="AE208" s="14"/>
      <c r="AT208" s="211" t="s">
        <v>271</v>
      </c>
      <c r="AU208" s="211" t="s">
        <v>87</v>
      </c>
      <c r="AV208" s="14" t="s">
        <v>87</v>
      </c>
      <c r="AW208" s="14" t="s">
        <v>32</v>
      </c>
      <c r="AX208" s="14" t="s">
        <v>85</v>
      </c>
      <c r="AY208" s="211" t="s">
        <v>177</v>
      </c>
    </row>
    <row r="209" s="2" customFormat="1" ht="16.5" customHeight="1">
      <c r="A209" s="38"/>
      <c r="B209" s="179"/>
      <c r="C209" s="180" t="s">
        <v>385</v>
      </c>
      <c r="D209" s="180" t="s">
        <v>180</v>
      </c>
      <c r="E209" s="181" t="s">
        <v>386</v>
      </c>
      <c r="F209" s="182" t="s">
        <v>387</v>
      </c>
      <c r="G209" s="183" t="s">
        <v>220</v>
      </c>
      <c r="H209" s="184">
        <v>5.6639999999999997</v>
      </c>
      <c r="I209" s="185"/>
      <c r="J209" s="186">
        <f>ROUND(I209*H209,2)</f>
        <v>0</v>
      </c>
      <c r="K209" s="182" t="s">
        <v>268</v>
      </c>
      <c r="L209" s="39"/>
      <c r="M209" s="187" t="s">
        <v>1</v>
      </c>
      <c r="N209" s="188" t="s">
        <v>42</v>
      </c>
      <c r="O209" s="77"/>
      <c r="P209" s="189">
        <f>O209*H209</f>
        <v>0</v>
      </c>
      <c r="Q209" s="189">
        <v>0</v>
      </c>
      <c r="R209" s="189">
        <f>Q209*H209</f>
        <v>0</v>
      </c>
      <c r="S209" s="189">
        <v>0</v>
      </c>
      <c r="T209" s="190">
        <f>S209*H209</f>
        <v>0</v>
      </c>
      <c r="U209" s="38"/>
      <c r="V209" s="38"/>
      <c r="W209" s="38"/>
      <c r="X209" s="38"/>
      <c r="Y209" s="38"/>
      <c r="Z209" s="38"/>
      <c r="AA209" s="38"/>
      <c r="AB209" s="38"/>
      <c r="AC209" s="38"/>
      <c r="AD209" s="38"/>
      <c r="AE209" s="38"/>
      <c r="AR209" s="191" t="s">
        <v>269</v>
      </c>
      <c r="AT209" s="191" t="s">
        <v>180</v>
      </c>
      <c r="AU209" s="191" t="s">
        <v>87</v>
      </c>
      <c r="AY209" s="19" t="s">
        <v>177</v>
      </c>
      <c r="BE209" s="192">
        <f>IF(N209="základní",J209,0)</f>
        <v>0</v>
      </c>
      <c r="BF209" s="192">
        <f>IF(N209="snížená",J209,0)</f>
        <v>0</v>
      </c>
      <c r="BG209" s="192">
        <f>IF(N209="zákl. přenesená",J209,0)</f>
        <v>0</v>
      </c>
      <c r="BH209" s="192">
        <f>IF(N209="sníž. přenesená",J209,0)</f>
        <v>0</v>
      </c>
      <c r="BI209" s="192">
        <f>IF(N209="nulová",J209,0)</f>
        <v>0</v>
      </c>
      <c r="BJ209" s="19" t="s">
        <v>85</v>
      </c>
      <c r="BK209" s="192">
        <f>ROUND(I209*H209,2)</f>
        <v>0</v>
      </c>
      <c r="BL209" s="19" t="s">
        <v>269</v>
      </c>
      <c r="BM209" s="191" t="s">
        <v>388</v>
      </c>
    </row>
    <row r="210" s="2" customFormat="1" ht="16.5" customHeight="1">
      <c r="A210" s="38"/>
      <c r="B210" s="179"/>
      <c r="C210" s="180" t="s">
        <v>389</v>
      </c>
      <c r="D210" s="180" t="s">
        <v>180</v>
      </c>
      <c r="E210" s="181" t="s">
        <v>390</v>
      </c>
      <c r="F210" s="182" t="s">
        <v>391</v>
      </c>
      <c r="G210" s="183" t="s">
        <v>300</v>
      </c>
      <c r="H210" s="184">
        <v>0.66600000000000004</v>
      </c>
      <c r="I210" s="185"/>
      <c r="J210" s="186">
        <f>ROUND(I210*H210,2)</f>
        <v>0</v>
      </c>
      <c r="K210" s="182" t="s">
        <v>268</v>
      </c>
      <c r="L210" s="39"/>
      <c r="M210" s="187" t="s">
        <v>1</v>
      </c>
      <c r="N210" s="188" t="s">
        <v>42</v>
      </c>
      <c r="O210" s="77"/>
      <c r="P210" s="189">
        <f>O210*H210</f>
        <v>0</v>
      </c>
      <c r="Q210" s="189">
        <v>1.0627727797</v>
      </c>
      <c r="R210" s="189">
        <f>Q210*H210</f>
        <v>0.70780667128020003</v>
      </c>
      <c r="S210" s="189">
        <v>0</v>
      </c>
      <c r="T210" s="190">
        <f>S210*H210</f>
        <v>0</v>
      </c>
      <c r="U210" s="38"/>
      <c r="V210" s="38"/>
      <c r="W210" s="38"/>
      <c r="X210" s="38"/>
      <c r="Y210" s="38"/>
      <c r="Z210" s="38"/>
      <c r="AA210" s="38"/>
      <c r="AB210" s="38"/>
      <c r="AC210" s="38"/>
      <c r="AD210" s="38"/>
      <c r="AE210" s="38"/>
      <c r="AR210" s="191" t="s">
        <v>269</v>
      </c>
      <c r="AT210" s="191" t="s">
        <v>180</v>
      </c>
      <c r="AU210" s="191" t="s">
        <v>87</v>
      </c>
      <c r="AY210" s="19" t="s">
        <v>177</v>
      </c>
      <c r="BE210" s="192">
        <f>IF(N210="základní",J210,0)</f>
        <v>0</v>
      </c>
      <c r="BF210" s="192">
        <f>IF(N210="snížená",J210,0)</f>
        <v>0</v>
      </c>
      <c r="BG210" s="192">
        <f>IF(N210="zákl. přenesená",J210,0)</f>
        <v>0</v>
      </c>
      <c r="BH210" s="192">
        <f>IF(N210="sníž. přenesená",J210,0)</f>
        <v>0</v>
      </c>
      <c r="BI210" s="192">
        <f>IF(N210="nulová",J210,0)</f>
        <v>0</v>
      </c>
      <c r="BJ210" s="19" t="s">
        <v>85</v>
      </c>
      <c r="BK210" s="192">
        <f>ROUND(I210*H210,2)</f>
        <v>0</v>
      </c>
      <c r="BL210" s="19" t="s">
        <v>269</v>
      </c>
      <c r="BM210" s="191" t="s">
        <v>392</v>
      </c>
    </row>
    <row r="211" s="13" customFormat="1">
      <c r="A211" s="13"/>
      <c r="B211" s="203"/>
      <c r="C211" s="13"/>
      <c r="D211" s="193" t="s">
        <v>271</v>
      </c>
      <c r="E211" s="204" t="s">
        <v>1</v>
      </c>
      <c r="F211" s="205" t="s">
        <v>393</v>
      </c>
      <c r="G211" s="13"/>
      <c r="H211" s="204" t="s">
        <v>1</v>
      </c>
      <c r="I211" s="206"/>
      <c r="J211" s="13"/>
      <c r="K211" s="13"/>
      <c r="L211" s="203"/>
      <c r="M211" s="207"/>
      <c r="N211" s="208"/>
      <c r="O211" s="208"/>
      <c r="P211" s="208"/>
      <c r="Q211" s="208"/>
      <c r="R211" s="208"/>
      <c r="S211" s="208"/>
      <c r="T211" s="209"/>
      <c r="U211" s="13"/>
      <c r="V211" s="13"/>
      <c r="W211" s="13"/>
      <c r="X211" s="13"/>
      <c r="Y211" s="13"/>
      <c r="Z211" s="13"/>
      <c r="AA211" s="13"/>
      <c r="AB211" s="13"/>
      <c r="AC211" s="13"/>
      <c r="AD211" s="13"/>
      <c r="AE211" s="13"/>
      <c r="AT211" s="204" t="s">
        <v>271</v>
      </c>
      <c r="AU211" s="204" t="s">
        <v>87</v>
      </c>
      <c r="AV211" s="13" t="s">
        <v>85</v>
      </c>
      <c r="AW211" s="13" t="s">
        <v>32</v>
      </c>
      <c r="AX211" s="13" t="s">
        <v>77</v>
      </c>
      <c r="AY211" s="204" t="s">
        <v>177</v>
      </c>
    </row>
    <row r="212" s="14" customFormat="1">
      <c r="A212" s="14"/>
      <c r="B212" s="210"/>
      <c r="C212" s="14"/>
      <c r="D212" s="193" t="s">
        <v>271</v>
      </c>
      <c r="E212" s="211" t="s">
        <v>1</v>
      </c>
      <c r="F212" s="212" t="s">
        <v>394</v>
      </c>
      <c r="G212" s="14"/>
      <c r="H212" s="213">
        <v>0.66600000000000004</v>
      </c>
      <c r="I212" s="214"/>
      <c r="J212" s="14"/>
      <c r="K212" s="14"/>
      <c r="L212" s="210"/>
      <c r="M212" s="215"/>
      <c r="N212" s="216"/>
      <c r="O212" s="216"/>
      <c r="P212" s="216"/>
      <c r="Q212" s="216"/>
      <c r="R212" s="216"/>
      <c r="S212" s="216"/>
      <c r="T212" s="217"/>
      <c r="U212" s="14"/>
      <c r="V212" s="14"/>
      <c r="W212" s="14"/>
      <c r="X212" s="14"/>
      <c r="Y212" s="14"/>
      <c r="Z212" s="14"/>
      <c r="AA212" s="14"/>
      <c r="AB212" s="14"/>
      <c r="AC212" s="14"/>
      <c r="AD212" s="14"/>
      <c r="AE212" s="14"/>
      <c r="AT212" s="211" t="s">
        <v>271</v>
      </c>
      <c r="AU212" s="211" t="s">
        <v>87</v>
      </c>
      <c r="AV212" s="14" t="s">
        <v>87</v>
      </c>
      <c r="AW212" s="14" t="s">
        <v>32</v>
      </c>
      <c r="AX212" s="14" t="s">
        <v>85</v>
      </c>
      <c r="AY212" s="211" t="s">
        <v>177</v>
      </c>
    </row>
    <row r="213" s="2" customFormat="1" ht="16.5" customHeight="1">
      <c r="A213" s="38"/>
      <c r="B213" s="179"/>
      <c r="C213" s="180" t="s">
        <v>217</v>
      </c>
      <c r="D213" s="180" t="s">
        <v>180</v>
      </c>
      <c r="E213" s="181" t="s">
        <v>395</v>
      </c>
      <c r="F213" s="182" t="s">
        <v>396</v>
      </c>
      <c r="G213" s="183" t="s">
        <v>267</v>
      </c>
      <c r="H213" s="184">
        <v>8.7449999999999992</v>
      </c>
      <c r="I213" s="185"/>
      <c r="J213" s="186">
        <f>ROUND(I213*H213,2)</f>
        <v>0</v>
      </c>
      <c r="K213" s="182" t="s">
        <v>268</v>
      </c>
      <c r="L213" s="39"/>
      <c r="M213" s="187" t="s">
        <v>1</v>
      </c>
      <c r="N213" s="188" t="s">
        <v>42</v>
      </c>
      <c r="O213" s="77"/>
      <c r="P213" s="189">
        <f>O213*H213</f>
        <v>0</v>
      </c>
      <c r="Q213" s="189">
        <v>2.3010222040000001</v>
      </c>
      <c r="R213" s="189">
        <f>Q213*H213</f>
        <v>20.122439173979998</v>
      </c>
      <c r="S213" s="189">
        <v>0</v>
      </c>
      <c r="T213" s="190">
        <f>S213*H213</f>
        <v>0</v>
      </c>
      <c r="U213" s="38"/>
      <c r="V213" s="38"/>
      <c r="W213" s="38"/>
      <c r="X213" s="38"/>
      <c r="Y213" s="38"/>
      <c r="Z213" s="38"/>
      <c r="AA213" s="38"/>
      <c r="AB213" s="38"/>
      <c r="AC213" s="38"/>
      <c r="AD213" s="38"/>
      <c r="AE213" s="38"/>
      <c r="AR213" s="191" t="s">
        <v>269</v>
      </c>
      <c r="AT213" s="191" t="s">
        <v>180</v>
      </c>
      <c r="AU213" s="191" t="s">
        <v>87</v>
      </c>
      <c r="AY213" s="19" t="s">
        <v>177</v>
      </c>
      <c r="BE213" s="192">
        <f>IF(N213="základní",J213,0)</f>
        <v>0</v>
      </c>
      <c r="BF213" s="192">
        <f>IF(N213="snížená",J213,0)</f>
        <v>0</v>
      </c>
      <c r="BG213" s="192">
        <f>IF(N213="zákl. přenesená",J213,0)</f>
        <v>0</v>
      </c>
      <c r="BH213" s="192">
        <f>IF(N213="sníž. přenesená",J213,0)</f>
        <v>0</v>
      </c>
      <c r="BI213" s="192">
        <f>IF(N213="nulová",J213,0)</f>
        <v>0</v>
      </c>
      <c r="BJ213" s="19" t="s">
        <v>85</v>
      </c>
      <c r="BK213" s="192">
        <f>ROUND(I213*H213,2)</f>
        <v>0</v>
      </c>
      <c r="BL213" s="19" t="s">
        <v>269</v>
      </c>
      <c r="BM213" s="191" t="s">
        <v>397</v>
      </c>
    </row>
    <row r="214" s="14" customFormat="1">
      <c r="A214" s="14"/>
      <c r="B214" s="210"/>
      <c r="C214" s="14"/>
      <c r="D214" s="193" t="s">
        <v>271</v>
      </c>
      <c r="E214" s="211" t="s">
        <v>1</v>
      </c>
      <c r="F214" s="212" t="s">
        <v>398</v>
      </c>
      <c r="G214" s="14"/>
      <c r="H214" s="213">
        <v>1.3089999999999999</v>
      </c>
      <c r="I214" s="214"/>
      <c r="J214" s="14"/>
      <c r="K214" s="14"/>
      <c r="L214" s="210"/>
      <c r="M214" s="215"/>
      <c r="N214" s="216"/>
      <c r="O214" s="216"/>
      <c r="P214" s="216"/>
      <c r="Q214" s="216"/>
      <c r="R214" s="216"/>
      <c r="S214" s="216"/>
      <c r="T214" s="217"/>
      <c r="U214" s="14"/>
      <c r="V214" s="14"/>
      <c r="W214" s="14"/>
      <c r="X214" s="14"/>
      <c r="Y214" s="14"/>
      <c r="Z214" s="14"/>
      <c r="AA214" s="14"/>
      <c r="AB214" s="14"/>
      <c r="AC214" s="14"/>
      <c r="AD214" s="14"/>
      <c r="AE214" s="14"/>
      <c r="AT214" s="211" t="s">
        <v>271</v>
      </c>
      <c r="AU214" s="211" t="s">
        <v>87</v>
      </c>
      <c r="AV214" s="14" t="s">
        <v>87</v>
      </c>
      <c r="AW214" s="14" t="s">
        <v>32</v>
      </c>
      <c r="AX214" s="14" t="s">
        <v>77</v>
      </c>
      <c r="AY214" s="211" t="s">
        <v>177</v>
      </c>
    </row>
    <row r="215" s="14" customFormat="1">
      <c r="A215" s="14"/>
      <c r="B215" s="210"/>
      <c r="C215" s="14"/>
      <c r="D215" s="193" t="s">
        <v>271</v>
      </c>
      <c r="E215" s="211" t="s">
        <v>1</v>
      </c>
      <c r="F215" s="212" t="s">
        <v>399</v>
      </c>
      <c r="G215" s="14"/>
      <c r="H215" s="213">
        <v>1.9039999999999999</v>
      </c>
      <c r="I215" s="214"/>
      <c r="J215" s="14"/>
      <c r="K215" s="14"/>
      <c r="L215" s="210"/>
      <c r="M215" s="215"/>
      <c r="N215" s="216"/>
      <c r="O215" s="216"/>
      <c r="P215" s="216"/>
      <c r="Q215" s="216"/>
      <c r="R215" s="216"/>
      <c r="S215" s="216"/>
      <c r="T215" s="217"/>
      <c r="U215" s="14"/>
      <c r="V215" s="14"/>
      <c r="W215" s="14"/>
      <c r="X215" s="14"/>
      <c r="Y215" s="14"/>
      <c r="Z215" s="14"/>
      <c r="AA215" s="14"/>
      <c r="AB215" s="14"/>
      <c r="AC215" s="14"/>
      <c r="AD215" s="14"/>
      <c r="AE215" s="14"/>
      <c r="AT215" s="211" t="s">
        <v>271</v>
      </c>
      <c r="AU215" s="211" t="s">
        <v>87</v>
      </c>
      <c r="AV215" s="14" t="s">
        <v>87</v>
      </c>
      <c r="AW215" s="14" t="s">
        <v>32</v>
      </c>
      <c r="AX215" s="14" t="s">
        <v>77</v>
      </c>
      <c r="AY215" s="211" t="s">
        <v>177</v>
      </c>
    </row>
    <row r="216" s="14" customFormat="1">
      <c r="A216" s="14"/>
      <c r="B216" s="210"/>
      <c r="C216" s="14"/>
      <c r="D216" s="193" t="s">
        <v>271</v>
      </c>
      <c r="E216" s="211" t="s">
        <v>1</v>
      </c>
      <c r="F216" s="212" t="s">
        <v>400</v>
      </c>
      <c r="G216" s="14"/>
      <c r="H216" s="213">
        <v>1.19</v>
      </c>
      <c r="I216" s="214"/>
      <c r="J216" s="14"/>
      <c r="K216" s="14"/>
      <c r="L216" s="210"/>
      <c r="M216" s="215"/>
      <c r="N216" s="216"/>
      <c r="O216" s="216"/>
      <c r="P216" s="216"/>
      <c r="Q216" s="216"/>
      <c r="R216" s="216"/>
      <c r="S216" s="216"/>
      <c r="T216" s="217"/>
      <c r="U216" s="14"/>
      <c r="V216" s="14"/>
      <c r="W216" s="14"/>
      <c r="X216" s="14"/>
      <c r="Y216" s="14"/>
      <c r="Z216" s="14"/>
      <c r="AA216" s="14"/>
      <c r="AB216" s="14"/>
      <c r="AC216" s="14"/>
      <c r="AD216" s="14"/>
      <c r="AE216" s="14"/>
      <c r="AT216" s="211" t="s">
        <v>271</v>
      </c>
      <c r="AU216" s="211" t="s">
        <v>87</v>
      </c>
      <c r="AV216" s="14" t="s">
        <v>87</v>
      </c>
      <c r="AW216" s="14" t="s">
        <v>32</v>
      </c>
      <c r="AX216" s="14" t="s">
        <v>77</v>
      </c>
      <c r="AY216" s="211" t="s">
        <v>177</v>
      </c>
    </row>
    <row r="217" s="14" customFormat="1">
      <c r="A217" s="14"/>
      <c r="B217" s="210"/>
      <c r="C217" s="14"/>
      <c r="D217" s="193" t="s">
        <v>271</v>
      </c>
      <c r="E217" s="211" t="s">
        <v>1</v>
      </c>
      <c r="F217" s="212" t="s">
        <v>401</v>
      </c>
      <c r="G217" s="14"/>
      <c r="H217" s="213">
        <v>0.40799999999999997</v>
      </c>
      <c r="I217" s="214"/>
      <c r="J217" s="14"/>
      <c r="K217" s="14"/>
      <c r="L217" s="210"/>
      <c r="M217" s="215"/>
      <c r="N217" s="216"/>
      <c r="O217" s="216"/>
      <c r="P217" s="216"/>
      <c r="Q217" s="216"/>
      <c r="R217" s="216"/>
      <c r="S217" s="216"/>
      <c r="T217" s="217"/>
      <c r="U217" s="14"/>
      <c r="V217" s="14"/>
      <c r="W217" s="14"/>
      <c r="X217" s="14"/>
      <c r="Y217" s="14"/>
      <c r="Z217" s="14"/>
      <c r="AA217" s="14"/>
      <c r="AB217" s="14"/>
      <c r="AC217" s="14"/>
      <c r="AD217" s="14"/>
      <c r="AE217" s="14"/>
      <c r="AT217" s="211" t="s">
        <v>271</v>
      </c>
      <c r="AU217" s="211" t="s">
        <v>87</v>
      </c>
      <c r="AV217" s="14" t="s">
        <v>87</v>
      </c>
      <c r="AW217" s="14" t="s">
        <v>32</v>
      </c>
      <c r="AX217" s="14" t="s">
        <v>77</v>
      </c>
      <c r="AY217" s="211" t="s">
        <v>177</v>
      </c>
    </row>
    <row r="218" s="14" customFormat="1">
      <c r="A218" s="14"/>
      <c r="B218" s="210"/>
      <c r="C218" s="14"/>
      <c r="D218" s="193" t="s">
        <v>271</v>
      </c>
      <c r="E218" s="211" t="s">
        <v>1</v>
      </c>
      <c r="F218" s="212" t="s">
        <v>402</v>
      </c>
      <c r="G218" s="14"/>
      <c r="H218" s="213">
        <v>0.068000000000000005</v>
      </c>
      <c r="I218" s="214"/>
      <c r="J218" s="14"/>
      <c r="K218" s="14"/>
      <c r="L218" s="210"/>
      <c r="M218" s="215"/>
      <c r="N218" s="216"/>
      <c r="O218" s="216"/>
      <c r="P218" s="216"/>
      <c r="Q218" s="216"/>
      <c r="R218" s="216"/>
      <c r="S218" s="216"/>
      <c r="T218" s="217"/>
      <c r="U218" s="14"/>
      <c r="V218" s="14"/>
      <c r="W218" s="14"/>
      <c r="X218" s="14"/>
      <c r="Y218" s="14"/>
      <c r="Z218" s="14"/>
      <c r="AA218" s="14"/>
      <c r="AB218" s="14"/>
      <c r="AC218" s="14"/>
      <c r="AD218" s="14"/>
      <c r="AE218" s="14"/>
      <c r="AT218" s="211" t="s">
        <v>271</v>
      </c>
      <c r="AU218" s="211" t="s">
        <v>87</v>
      </c>
      <c r="AV218" s="14" t="s">
        <v>87</v>
      </c>
      <c r="AW218" s="14" t="s">
        <v>32</v>
      </c>
      <c r="AX218" s="14" t="s">
        <v>77</v>
      </c>
      <c r="AY218" s="211" t="s">
        <v>177</v>
      </c>
    </row>
    <row r="219" s="14" customFormat="1">
      <c r="A219" s="14"/>
      <c r="B219" s="210"/>
      <c r="C219" s="14"/>
      <c r="D219" s="193" t="s">
        <v>271</v>
      </c>
      <c r="E219" s="211" t="s">
        <v>1</v>
      </c>
      <c r="F219" s="212" t="s">
        <v>403</v>
      </c>
      <c r="G219" s="14"/>
      <c r="H219" s="213">
        <v>0.27200000000000002</v>
      </c>
      <c r="I219" s="214"/>
      <c r="J219" s="14"/>
      <c r="K219" s="14"/>
      <c r="L219" s="210"/>
      <c r="M219" s="215"/>
      <c r="N219" s="216"/>
      <c r="O219" s="216"/>
      <c r="P219" s="216"/>
      <c r="Q219" s="216"/>
      <c r="R219" s="216"/>
      <c r="S219" s="216"/>
      <c r="T219" s="217"/>
      <c r="U219" s="14"/>
      <c r="V219" s="14"/>
      <c r="W219" s="14"/>
      <c r="X219" s="14"/>
      <c r="Y219" s="14"/>
      <c r="Z219" s="14"/>
      <c r="AA219" s="14"/>
      <c r="AB219" s="14"/>
      <c r="AC219" s="14"/>
      <c r="AD219" s="14"/>
      <c r="AE219" s="14"/>
      <c r="AT219" s="211" t="s">
        <v>271</v>
      </c>
      <c r="AU219" s="211" t="s">
        <v>87</v>
      </c>
      <c r="AV219" s="14" t="s">
        <v>87</v>
      </c>
      <c r="AW219" s="14" t="s">
        <v>32</v>
      </c>
      <c r="AX219" s="14" t="s">
        <v>77</v>
      </c>
      <c r="AY219" s="211" t="s">
        <v>177</v>
      </c>
    </row>
    <row r="220" s="14" customFormat="1">
      <c r="A220" s="14"/>
      <c r="B220" s="210"/>
      <c r="C220" s="14"/>
      <c r="D220" s="193" t="s">
        <v>271</v>
      </c>
      <c r="E220" s="211" t="s">
        <v>1</v>
      </c>
      <c r="F220" s="212" t="s">
        <v>404</v>
      </c>
      <c r="G220" s="14"/>
      <c r="H220" s="213">
        <v>1.986</v>
      </c>
      <c r="I220" s="214"/>
      <c r="J220" s="14"/>
      <c r="K220" s="14"/>
      <c r="L220" s="210"/>
      <c r="M220" s="215"/>
      <c r="N220" s="216"/>
      <c r="O220" s="216"/>
      <c r="P220" s="216"/>
      <c r="Q220" s="216"/>
      <c r="R220" s="216"/>
      <c r="S220" s="216"/>
      <c r="T220" s="217"/>
      <c r="U220" s="14"/>
      <c r="V220" s="14"/>
      <c r="W220" s="14"/>
      <c r="X220" s="14"/>
      <c r="Y220" s="14"/>
      <c r="Z220" s="14"/>
      <c r="AA220" s="14"/>
      <c r="AB220" s="14"/>
      <c r="AC220" s="14"/>
      <c r="AD220" s="14"/>
      <c r="AE220" s="14"/>
      <c r="AT220" s="211" t="s">
        <v>271</v>
      </c>
      <c r="AU220" s="211" t="s">
        <v>87</v>
      </c>
      <c r="AV220" s="14" t="s">
        <v>87</v>
      </c>
      <c r="AW220" s="14" t="s">
        <v>32</v>
      </c>
      <c r="AX220" s="14" t="s">
        <v>77</v>
      </c>
      <c r="AY220" s="211" t="s">
        <v>177</v>
      </c>
    </row>
    <row r="221" s="14" customFormat="1">
      <c r="A221" s="14"/>
      <c r="B221" s="210"/>
      <c r="C221" s="14"/>
      <c r="D221" s="193" t="s">
        <v>271</v>
      </c>
      <c r="E221" s="211" t="s">
        <v>1</v>
      </c>
      <c r="F221" s="212" t="s">
        <v>405</v>
      </c>
      <c r="G221" s="14"/>
      <c r="H221" s="213">
        <v>1.6080000000000001</v>
      </c>
      <c r="I221" s="214"/>
      <c r="J221" s="14"/>
      <c r="K221" s="14"/>
      <c r="L221" s="210"/>
      <c r="M221" s="215"/>
      <c r="N221" s="216"/>
      <c r="O221" s="216"/>
      <c r="P221" s="216"/>
      <c r="Q221" s="216"/>
      <c r="R221" s="216"/>
      <c r="S221" s="216"/>
      <c r="T221" s="217"/>
      <c r="U221" s="14"/>
      <c r="V221" s="14"/>
      <c r="W221" s="14"/>
      <c r="X221" s="14"/>
      <c r="Y221" s="14"/>
      <c r="Z221" s="14"/>
      <c r="AA221" s="14"/>
      <c r="AB221" s="14"/>
      <c r="AC221" s="14"/>
      <c r="AD221" s="14"/>
      <c r="AE221" s="14"/>
      <c r="AT221" s="211" t="s">
        <v>271</v>
      </c>
      <c r="AU221" s="211" t="s">
        <v>87</v>
      </c>
      <c r="AV221" s="14" t="s">
        <v>87</v>
      </c>
      <c r="AW221" s="14" t="s">
        <v>32</v>
      </c>
      <c r="AX221" s="14" t="s">
        <v>77</v>
      </c>
      <c r="AY221" s="211" t="s">
        <v>177</v>
      </c>
    </row>
    <row r="222" s="15" customFormat="1">
      <c r="A222" s="15"/>
      <c r="B222" s="218"/>
      <c r="C222" s="15"/>
      <c r="D222" s="193" t="s">
        <v>271</v>
      </c>
      <c r="E222" s="219" t="s">
        <v>1</v>
      </c>
      <c r="F222" s="220" t="s">
        <v>276</v>
      </c>
      <c r="G222" s="15"/>
      <c r="H222" s="221">
        <v>8.7449999999999992</v>
      </c>
      <c r="I222" s="222"/>
      <c r="J222" s="15"/>
      <c r="K222" s="15"/>
      <c r="L222" s="218"/>
      <c r="M222" s="223"/>
      <c r="N222" s="224"/>
      <c r="O222" s="224"/>
      <c r="P222" s="224"/>
      <c r="Q222" s="224"/>
      <c r="R222" s="224"/>
      <c r="S222" s="224"/>
      <c r="T222" s="225"/>
      <c r="U222" s="15"/>
      <c r="V222" s="15"/>
      <c r="W222" s="15"/>
      <c r="X222" s="15"/>
      <c r="Y222" s="15"/>
      <c r="Z222" s="15"/>
      <c r="AA222" s="15"/>
      <c r="AB222" s="15"/>
      <c r="AC222" s="15"/>
      <c r="AD222" s="15"/>
      <c r="AE222" s="15"/>
      <c r="AT222" s="219" t="s">
        <v>271</v>
      </c>
      <c r="AU222" s="219" t="s">
        <v>87</v>
      </c>
      <c r="AV222" s="15" t="s">
        <v>269</v>
      </c>
      <c r="AW222" s="15" t="s">
        <v>32</v>
      </c>
      <c r="AX222" s="15" t="s">
        <v>85</v>
      </c>
      <c r="AY222" s="219" t="s">
        <v>177</v>
      </c>
    </row>
    <row r="223" s="2" customFormat="1" ht="16.5" customHeight="1">
      <c r="A223" s="38"/>
      <c r="B223" s="179"/>
      <c r="C223" s="180" t="s">
        <v>406</v>
      </c>
      <c r="D223" s="180" t="s">
        <v>180</v>
      </c>
      <c r="E223" s="181" t="s">
        <v>407</v>
      </c>
      <c r="F223" s="182" t="s">
        <v>408</v>
      </c>
      <c r="G223" s="183" t="s">
        <v>220</v>
      </c>
      <c r="H223" s="184">
        <v>4.0800000000000001</v>
      </c>
      <c r="I223" s="185"/>
      <c r="J223" s="186">
        <f>ROUND(I223*H223,2)</f>
        <v>0</v>
      </c>
      <c r="K223" s="182" t="s">
        <v>268</v>
      </c>
      <c r="L223" s="39"/>
      <c r="M223" s="187" t="s">
        <v>1</v>
      </c>
      <c r="N223" s="188" t="s">
        <v>42</v>
      </c>
      <c r="O223" s="77"/>
      <c r="P223" s="189">
        <f>O223*H223</f>
        <v>0</v>
      </c>
      <c r="Q223" s="189">
        <v>0.0026919000000000001</v>
      </c>
      <c r="R223" s="189">
        <f>Q223*H223</f>
        <v>0.010982952000000001</v>
      </c>
      <c r="S223" s="189">
        <v>0</v>
      </c>
      <c r="T223" s="190">
        <f>S223*H223</f>
        <v>0</v>
      </c>
      <c r="U223" s="38"/>
      <c r="V223" s="38"/>
      <c r="W223" s="38"/>
      <c r="X223" s="38"/>
      <c r="Y223" s="38"/>
      <c r="Z223" s="38"/>
      <c r="AA223" s="38"/>
      <c r="AB223" s="38"/>
      <c r="AC223" s="38"/>
      <c r="AD223" s="38"/>
      <c r="AE223" s="38"/>
      <c r="AR223" s="191" t="s">
        <v>269</v>
      </c>
      <c r="AT223" s="191" t="s">
        <v>180</v>
      </c>
      <c r="AU223" s="191" t="s">
        <v>87</v>
      </c>
      <c r="AY223" s="19" t="s">
        <v>177</v>
      </c>
      <c r="BE223" s="192">
        <f>IF(N223="základní",J223,0)</f>
        <v>0</v>
      </c>
      <c r="BF223" s="192">
        <f>IF(N223="snížená",J223,0)</f>
        <v>0</v>
      </c>
      <c r="BG223" s="192">
        <f>IF(N223="zákl. přenesená",J223,0)</f>
        <v>0</v>
      </c>
      <c r="BH223" s="192">
        <f>IF(N223="sníž. přenesená",J223,0)</f>
        <v>0</v>
      </c>
      <c r="BI223" s="192">
        <f>IF(N223="nulová",J223,0)</f>
        <v>0</v>
      </c>
      <c r="BJ223" s="19" t="s">
        <v>85</v>
      </c>
      <c r="BK223" s="192">
        <f>ROUND(I223*H223,2)</f>
        <v>0</v>
      </c>
      <c r="BL223" s="19" t="s">
        <v>269</v>
      </c>
      <c r="BM223" s="191" t="s">
        <v>409</v>
      </c>
    </row>
    <row r="224" s="14" customFormat="1">
      <c r="A224" s="14"/>
      <c r="B224" s="210"/>
      <c r="C224" s="14"/>
      <c r="D224" s="193" t="s">
        <v>271</v>
      </c>
      <c r="E224" s="211" t="s">
        <v>1</v>
      </c>
      <c r="F224" s="212" t="s">
        <v>410</v>
      </c>
      <c r="G224" s="14"/>
      <c r="H224" s="213">
        <v>4.0800000000000001</v>
      </c>
      <c r="I224" s="214"/>
      <c r="J224" s="14"/>
      <c r="K224" s="14"/>
      <c r="L224" s="210"/>
      <c r="M224" s="215"/>
      <c r="N224" s="216"/>
      <c r="O224" s="216"/>
      <c r="P224" s="216"/>
      <c r="Q224" s="216"/>
      <c r="R224" s="216"/>
      <c r="S224" s="216"/>
      <c r="T224" s="217"/>
      <c r="U224" s="14"/>
      <c r="V224" s="14"/>
      <c r="W224" s="14"/>
      <c r="X224" s="14"/>
      <c r="Y224" s="14"/>
      <c r="Z224" s="14"/>
      <c r="AA224" s="14"/>
      <c r="AB224" s="14"/>
      <c r="AC224" s="14"/>
      <c r="AD224" s="14"/>
      <c r="AE224" s="14"/>
      <c r="AT224" s="211" t="s">
        <v>271</v>
      </c>
      <c r="AU224" s="211" t="s">
        <v>87</v>
      </c>
      <c r="AV224" s="14" t="s">
        <v>87</v>
      </c>
      <c r="AW224" s="14" t="s">
        <v>32</v>
      </c>
      <c r="AX224" s="14" t="s">
        <v>85</v>
      </c>
      <c r="AY224" s="211" t="s">
        <v>177</v>
      </c>
    </row>
    <row r="225" s="2" customFormat="1" ht="16.5" customHeight="1">
      <c r="A225" s="38"/>
      <c r="B225" s="179"/>
      <c r="C225" s="180" t="s">
        <v>411</v>
      </c>
      <c r="D225" s="180" t="s">
        <v>180</v>
      </c>
      <c r="E225" s="181" t="s">
        <v>412</v>
      </c>
      <c r="F225" s="182" t="s">
        <v>413</v>
      </c>
      <c r="G225" s="183" t="s">
        <v>220</v>
      </c>
      <c r="H225" s="184">
        <v>4.0800000000000001</v>
      </c>
      <c r="I225" s="185"/>
      <c r="J225" s="186">
        <f>ROUND(I225*H225,2)</f>
        <v>0</v>
      </c>
      <c r="K225" s="182" t="s">
        <v>268</v>
      </c>
      <c r="L225" s="39"/>
      <c r="M225" s="187" t="s">
        <v>1</v>
      </c>
      <c r="N225" s="188" t="s">
        <v>42</v>
      </c>
      <c r="O225" s="77"/>
      <c r="P225" s="189">
        <f>O225*H225</f>
        <v>0</v>
      </c>
      <c r="Q225" s="189">
        <v>0</v>
      </c>
      <c r="R225" s="189">
        <f>Q225*H225</f>
        <v>0</v>
      </c>
      <c r="S225" s="189">
        <v>0</v>
      </c>
      <c r="T225" s="190">
        <f>S225*H225</f>
        <v>0</v>
      </c>
      <c r="U225" s="38"/>
      <c r="V225" s="38"/>
      <c r="W225" s="38"/>
      <c r="X225" s="38"/>
      <c r="Y225" s="38"/>
      <c r="Z225" s="38"/>
      <c r="AA225" s="38"/>
      <c r="AB225" s="38"/>
      <c r="AC225" s="38"/>
      <c r="AD225" s="38"/>
      <c r="AE225" s="38"/>
      <c r="AR225" s="191" t="s">
        <v>269</v>
      </c>
      <c r="AT225" s="191" t="s">
        <v>180</v>
      </c>
      <c r="AU225" s="191" t="s">
        <v>87</v>
      </c>
      <c r="AY225" s="19" t="s">
        <v>177</v>
      </c>
      <c r="BE225" s="192">
        <f>IF(N225="základní",J225,0)</f>
        <v>0</v>
      </c>
      <c r="BF225" s="192">
        <f>IF(N225="snížená",J225,0)</f>
        <v>0</v>
      </c>
      <c r="BG225" s="192">
        <f>IF(N225="zákl. přenesená",J225,0)</f>
        <v>0</v>
      </c>
      <c r="BH225" s="192">
        <f>IF(N225="sníž. přenesená",J225,0)</f>
        <v>0</v>
      </c>
      <c r="BI225" s="192">
        <f>IF(N225="nulová",J225,0)</f>
        <v>0</v>
      </c>
      <c r="BJ225" s="19" t="s">
        <v>85</v>
      </c>
      <c r="BK225" s="192">
        <f>ROUND(I225*H225,2)</f>
        <v>0</v>
      </c>
      <c r="BL225" s="19" t="s">
        <v>269</v>
      </c>
      <c r="BM225" s="191" t="s">
        <v>414</v>
      </c>
    </row>
    <row r="226" s="2" customFormat="1" ht="33" customHeight="1">
      <c r="A226" s="38"/>
      <c r="B226" s="179"/>
      <c r="C226" s="180" t="s">
        <v>415</v>
      </c>
      <c r="D226" s="180" t="s">
        <v>180</v>
      </c>
      <c r="E226" s="181" t="s">
        <v>416</v>
      </c>
      <c r="F226" s="182" t="s">
        <v>417</v>
      </c>
      <c r="G226" s="183" t="s">
        <v>220</v>
      </c>
      <c r="H226" s="184">
        <v>18.440000000000001</v>
      </c>
      <c r="I226" s="185"/>
      <c r="J226" s="186">
        <f>ROUND(I226*H226,2)</f>
        <v>0</v>
      </c>
      <c r="K226" s="182" t="s">
        <v>268</v>
      </c>
      <c r="L226" s="39"/>
      <c r="M226" s="187" t="s">
        <v>1</v>
      </c>
      <c r="N226" s="188" t="s">
        <v>42</v>
      </c>
      <c r="O226" s="77"/>
      <c r="P226" s="189">
        <f>O226*H226</f>
        <v>0</v>
      </c>
      <c r="Q226" s="189">
        <v>0.69346604000000001</v>
      </c>
      <c r="R226" s="189">
        <f>Q226*H226</f>
        <v>12.787513777600001</v>
      </c>
      <c r="S226" s="189">
        <v>0</v>
      </c>
      <c r="T226" s="190">
        <f>S226*H226</f>
        <v>0</v>
      </c>
      <c r="U226" s="38"/>
      <c r="V226" s="38"/>
      <c r="W226" s="38"/>
      <c r="X226" s="38"/>
      <c r="Y226" s="38"/>
      <c r="Z226" s="38"/>
      <c r="AA226" s="38"/>
      <c r="AB226" s="38"/>
      <c r="AC226" s="38"/>
      <c r="AD226" s="38"/>
      <c r="AE226" s="38"/>
      <c r="AR226" s="191" t="s">
        <v>269</v>
      </c>
      <c r="AT226" s="191" t="s">
        <v>180</v>
      </c>
      <c r="AU226" s="191" t="s">
        <v>87</v>
      </c>
      <c r="AY226" s="19" t="s">
        <v>177</v>
      </c>
      <c r="BE226" s="192">
        <f>IF(N226="základní",J226,0)</f>
        <v>0</v>
      </c>
      <c r="BF226" s="192">
        <f>IF(N226="snížená",J226,0)</f>
        <v>0</v>
      </c>
      <c r="BG226" s="192">
        <f>IF(N226="zákl. přenesená",J226,0)</f>
        <v>0</v>
      </c>
      <c r="BH226" s="192">
        <f>IF(N226="sníž. přenesená",J226,0)</f>
        <v>0</v>
      </c>
      <c r="BI226" s="192">
        <f>IF(N226="nulová",J226,0)</f>
        <v>0</v>
      </c>
      <c r="BJ226" s="19" t="s">
        <v>85</v>
      </c>
      <c r="BK226" s="192">
        <f>ROUND(I226*H226,2)</f>
        <v>0</v>
      </c>
      <c r="BL226" s="19" t="s">
        <v>269</v>
      </c>
      <c r="BM226" s="191" t="s">
        <v>418</v>
      </c>
    </row>
    <row r="227" s="14" customFormat="1">
      <c r="A227" s="14"/>
      <c r="B227" s="210"/>
      <c r="C227" s="14"/>
      <c r="D227" s="193" t="s">
        <v>271</v>
      </c>
      <c r="E227" s="211" t="s">
        <v>1</v>
      </c>
      <c r="F227" s="212" t="s">
        <v>419</v>
      </c>
      <c r="G227" s="14"/>
      <c r="H227" s="213">
        <v>18.440000000000001</v>
      </c>
      <c r="I227" s="214"/>
      <c r="J227" s="14"/>
      <c r="K227" s="14"/>
      <c r="L227" s="210"/>
      <c r="M227" s="215"/>
      <c r="N227" s="216"/>
      <c r="O227" s="216"/>
      <c r="P227" s="216"/>
      <c r="Q227" s="216"/>
      <c r="R227" s="216"/>
      <c r="S227" s="216"/>
      <c r="T227" s="217"/>
      <c r="U227" s="14"/>
      <c r="V227" s="14"/>
      <c r="W227" s="14"/>
      <c r="X227" s="14"/>
      <c r="Y227" s="14"/>
      <c r="Z227" s="14"/>
      <c r="AA227" s="14"/>
      <c r="AB227" s="14"/>
      <c r="AC227" s="14"/>
      <c r="AD227" s="14"/>
      <c r="AE227" s="14"/>
      <c r="AT227" s="211" t="s">
        <v>271</v>
      </c>
      <c r="AU227" s="211" t="s">
        <v>87</v>
      </c>
      <c r="AV227" s="14" t="s">
        <v>87</v>
      </c>
      <c r="AW227" s="14" t="s">
        <v>32</v>
      </c>
      <c r="AX227" s="14" t="s">
        <v>85</v>
      </c>
      <c r="AY227" s="211" t="s">
        <v>177</v>
      </c>
    </row>
    <row r="228" s="12" customFormat="1" ht="22.8" customHeight="1">
      <c r="A228" s="12"/>
      <c r="B228" s="166"/>
      <c r="C228" s="12"/>
      <c r="D228" s="167" t="s">
        <v>76</v>
      </c>
      <c r="E228" s="177" t="s">
        <v>194</v>
      </c>
      <c r="F228" s="177" t="s">
        <v>420</v>
      </c>
      <c r="G228" s="12"/>
      <c r="H228" s="12"/>
      <c r="I228" s="169"/>
      <c r="J228" s="178">
        <f>BK228</f>
        <v>0</v>
      </c>
      <c r="K228" s="12"/>
      <c r="L228" s="166"/>
      <c r="M228" s="171"/>
      <c r="N228" s="172"/>
      <c r="O228" s="172"/>
      <c r="P228" s="173">
        <f>SUM(P229:P249)</f>
        <v>0</v>
      </c>
      <c r="Q228" s="172"/>
      <c r="R228" s="173">
        <f>SUM(R229:R249)</f>
        <v>48.418558177308</v>
      </c>
      <c r="S228" s="172"/>
      <c r="T228" s="174">
        <f>SUM(T229:T249)</f>
        <v>0</v>
      </c>
      <c r="U228" s="12"/>
      <c r="V228" s="12"/>
      <c r="W228" s="12"/>
      <c r="X228" s="12"/>
      <c r="Y228" s="12"/>
      <c r="Z228" s="12"/>
      <c r="AA228" s="12"/>
      <c r="AB228" s="12"/>
      <c r="AC228" s="12"/>
      <c r="AD228" s="12"/>
      <c r="AE228" s="12"/>
      <c r="AR228" s="167" t="s">
        <v>85</v>
      </c>
      <c r="AT228" s="175" t="s">
        <v>76</v>
      </c>
      <c r="AU228" s="175" t="s">
        <v>85</v>
      </c>
      <c r="AY228" s="167" t="s">
        <v>177</v>
      </c>
      <c r="BK228" s="176">
        <f>SUM(BK229:BK249)</f>
        <v>0</v>
      </c>
    </row>
    <row r="229" s="2" customFormat="1" ht="24.15" customHeight="1">
      <c r="A229" s="38"/>
      <c r="B229" s="179"/>
      <c r="C229" s="180" t="s">
        <v>421</v>
      </c>
      <c r="D229" s="180" t="s">
        <v>180</v>
      </c>
      <c r="E229" s="181" t="s">
        <v>422</v>
      </c>
      <c r="F229" s="182" t="s">
        <v>423</v>
      </c>
      <c r="G229" s="183" t="s">
        <v>267</v>
      </c>
      <c r="H229" s="184">
        <v>38.871000000000002</v>
      </c>
      <c r="I229" s="185"/>
      <c r="J229" s="186">
        <f>ROUND(I229*H229,2)</f>
        <v>0</v>
      </c>
      <c r="K229" s="182" t="s">
        <v>184</v>
      </c>
      <c r="L229" s="39"/>
      <c r="M229" s="187" t="s">
        <v>1</v>
      </c>
      <c r="N229" s="188" t="s">
        <v>42</v>
      </c>
      <c r="O229" s="77"/>
      <c r="P229" s="189">
        <f>O229*H229</f>
        <v>0</v>
      </c>
      <c r="Q229" s="189">
        <v>1.20225</v>
      </c>
      <c r="R229" s="189">
        <f>Q229*H229</f>
        <v>46.732659750000003</v>
      </c>
      <c r="S229" s="189">
        <v>0</v>
      </c>
      <c r="T229" s="190">
        <f>S229*H229</f>
        <v>0</v>
      </c>
      <c r="U229" s="38"/>
      <c r="V229" s="38"/>
      <c r="W229" s="38"/>
      <c r="X229" s="38"/>
      <c r="Y229" s="38"/>
      <c r="Z229" s="38"/>
      <c r="AA229" s="38"/>
      <c r="AB229" s="38"/>
      <c r="AC229" s="38"/>
      <c r="AD229" s="38"/>
      <c r="AE229" s="38"/>
      <c r="AR229" s="191" t="s">
        <v>269</v>
      </c>
      <c r="AT229" s="191" t="s">
        <v>180</v>
      </c>
      <c r="AU229" s="191" t="s">
        <v>87</v>
      </c>
      <c r="AY229" s="19" t="s">
        <v>177</v>
      </c>
      <c r="BE229" s="192">
        <f>IF(N229="základní",J229,0)</f>
        <v>0</v>
      </c>
      <c r="BF229" s="192">
        <f>IF(N229="snížená",J229,0)</f>
        <v>0</v>
      </c>
      <c r="BG229" s="192">
        <f>IF(N229="zákl. přenesená",J229,0)</f>
        <v>0</v>
      </c>
      <c r="BH229" s="192">
        <f>IF(N229="sníž. přenesená",J229,0)</f>
        <v>0</v>
      </c>
      <c r="BI229" s="192">
        <f>IF(N229="nulová",J229,0)</f>
        <v>0</v>
      </c>
      <c r="BJ229" s="19" t="s">
        <v>85</v>
      </c>
      <c r="BK229" s="192">
        <f>ROUND(I229*H229,2)</f>
        <v>0</v>
      </c>
      <c r="BL229" s="19" t="s">
        <v>269</v>
      </c>
      <c r="BM229" s="191" t="s">
        <v>424</v>
      </c>
    </row>
    <row r="230" s="14" customFormat="1">
      <c r="A230" s="14"/>
      <c r="B230" s="210"/>
      <c r="C230" s="14"/>
      <c r="D230" s="193" t="s">
        <v>271</v>
      </c>
      <c r="E230" s="211" t="s">
        <v>1</v>
      </c>
      <c r="F230" s="212" t="s">
        <v>425</v>
      </c>
      <c r="G230" s="14"/>
      <c r="H230" s="213">
        <v>7.0199999999999996</v>
      </c>
      <c r="I230" s="214"/>
      <c r="J230" s="14"/>
      <c r="K230" s="14"/>
      <c r="L230" s="210"/>
      <c r="M230" s="215"/>
      <c r="N230" s="216"/>
      <c r="O230" s="216"/>
      <c r="P230" s="216"/>
      <c r="Q230" s="216"/>
      <c r="R230" s="216"/>
      <c r="S230" s="216"/>
      <c r="T230" s="217"/>
      <c r="U230" s="14"/>
      <c r="V230" s="14"/>
      <c r="W230" s="14"/>
      <c r="X230" s="14"/>
      <c r="Y230" s="14"/>
      <c r="Z230" s="14"/>
      <c r="AA230" s="14"/>
      <c r="AB230" s="14"/>
      <c r="AC230" s="14"/>
      <c r="AD230" s="14"/>
      <c r="AE230" s="14"/>
      <c r="AT230" s="211" t="s">
        <v>271</v>
      </c>
      <c r="AU230" s="211" t="s">
        <v>87</v>
      </c>
      <c r="AV230" s="14" t="s">
        <v>87</v>
      </c>
      <c r="AW230" s="14" t="s">
        <v>32</v>
      </c>
      <c r="AX230" s="14" t="s">
        <v>77</v>
      </c>
      <c r="AY230" s="211" t="s">
        <v>177</v>
      </c>
    </row>
    <row r="231" s="14" customFormat="1">
      <c r="A231" s="14"/>
      <c r="B231" s="210"/>
      <c r="C231" s="14"/>
      <c r="D231" s="193" t="s">
        <v>271</v>
      </c>
      <c r="E231" s="211" t="s">
        <v>1</v>
      </c>
      <c r="F231" s="212" t="s">
        <v>426</v>
      </c>
      <c r="G231" s="14"/>
      <c r="H231" s="213">
        <v>14.696999999999999</v>
      </c>
      <c r="I231" s="214"/>
      <c r="J231" s="14"/>
      <c r="K231" s="14"/>
      <c r="L231" s="210"/>
      <c r="M231" s="215"/>
      <c r="N231" s="216"/>
      <c r="O231" s="216"/>
      <c r="P231" s="216"/>
      <c r="Q231" s="216"/>
      <c r="R231" s="216"/>
      <c r="S231" s="216"/>
      <c r="T231" s="217"/>
      <c r="U231" s="14"/>
      <c r="V231" s="14"/>
      <c r="W231" s="14"/>
      <c r="X231" s="14"/>
      <c r="Y231" s="14"/>
      <c r="Z231" s="14"/>
      <c r="AA231" s="14"/>
      <c r="AB231" s="14"/>
      <c r="AC231" s="14"/>
      <c r="AD231" s="14"/>
      <c r="AE231" s="14"/>
      <c r="AT231" s="211" t="s">
        <v>271</v>
      </c>
      <c r="AU231" s="211" t="s">
        <v>87</v>
      </c>
      <c r="AV231" s="14" t="s">
        <v>87</v>
      </c>
      <c r="AW231" s="14" t="s">
        <v>32</v>
      </c>
      <c r="AX231" s="14" t="s">
        <v>77</v>
      </c>
      <c r="AY231" s="211" t="s">
        <v>177</v>
      </c>
    </row>
    <row r="232" s="14" customFormat="1">
      <c r="A232" s="14"/>
      <c r="B232" s="210"/>
      <c r="C232" s="14"/>
      <c r="D232" s="193" t="s">
        <v>271</v>
      </c>
      <c r="E232" s="211" t="s">
        <v>1</v>
      </c>
      <c r="F232" s="212" t="s">
        <v>427</v>
      </c>
      <c r="G232" s="14"/>
      <c r="H232" s="213">
        <v>13.571999999999999</v>
      </c>
      <c r="I232" s="214"/>
      <c r="J232" s="14"/>
      <c r="K232" s="14"/>
      <c r="L232" s="210"/>
      <c r="M232" s="215"/>
      <c r="N232" s="216"/>
      <c r="O232" s="216"/>
      <c r="P232" s="216"/>
      <c r="Q232" s="216"/>
      <c r="R232" s="216"/>
      <c r="S232" s="216"/>
      <c r="T232" s="217"/>
      <c r="U232" s="14"/>
      <c r="V232" s="14"/>
      <c r="W232" s="14"/>
      <c r="X232" s="14"/>
      <c r="Y232" s="14"/>
      <c r="Z232" s="14"/>
      <c r="AA232" s="14"/>
      <c r="AB232" s="14"/>
      <c r="AC232" s="14"/>
      <c r="AD232" s="14"/>
      <c r="AE232" s="14"/>
      <c r="AT232" s="211" t="s">
        <v>271</v>
      </c>
      <c r="AU232" s="211" t="s">
        <v>87</v>
      </c>
      <c r="AV232" s="14" t="s">
        <v>87</v>
      </c>
      <c r="AW232" s="14" t="s">
        <v>32</v>
      </c>
      <c r="AX232" s="14" t="s">
        <v>77</v>
      </c>
      <c r="AY232" s="211" t="s">
        <v>177</v>
      </c>
    </row>
    <row r="233" s="14" customFormat="1">
      <c r="A233" s="14"/>
      <c r="B233" s="210"/>
      <c r="C233" s="14"/>
      <c r="D233" s="193" t="s">
        <v>271</v>
      </c>
      <c r="E233" s="211" t="s">
        <v>1</v>
      </c>
      <c r="F233" s="212" t="s">
        <v>428</v>
      </c>
      <c r="G233" s="14"/>
      <c r="H233" s="213">
        <v>7.2720000000000002</v>
      </c>
      <c r="I233" s="214"/>
      <c r="J233" s="14"/>
      <c r="K233" s="14"/>
      <c r="L233" s="210"/>
      <c r="M233" s="215"/>
      <c r="N233" s="216"/>
      <c r="O233" s="216"/>
      <c r="P233" s="216"/>
      <c r="Q233" s="216"/>
      <c r="R233" s="216"/>
      <c r="S233" s="216"/>
      <c r="T233" s="217"/>
      <c r="U233" s="14"/>
      <c r="V233" s="14"/>
      <c r="W233" s="14"/>
      <c r="X233" s="14"/>
      <c r="Y233" s="14"/>
      <c r="Z233" s="14"/>
      <c r="AA233" s="14"/>
      <c r="AB233" s="14"/>
      <c r="AC233" s="14"/>
      <c r="AD233" s="14"/>
      <c r="AE233" s="14"/>
      <c r="AT233" s="211" t="s">
        <v>271</v>
      </c>
      <c r="AU233" s="211" t="s">
        <v>87</v>
      </c>
      <c r="AV233" s="14" t="s">
        <v>87</v>
      </c>
      <c r="AW233" s="14" t="s">
        <v>32</v>
      </c>
      <c r="AX233" s="14" t="s">
        <v>77</v>
      </c>
      <c r="AY233" s="211" t="s">
        <v>177</v>
      </c>
    </row>
    <row r="234" s="14" customFormat="1">
      <c r="A234" s="14"/>
      <c r="B234" s="210"/>
      <c r="C234" s="14"/>
      <c r="D234" s="193" t="s">
        <v>271</v>
      </c>
      <c r="E234" s="211" t="s">
        <v>1</v>
      </c>
      <c r="F234" s="212" t="s">
        <v>429</v>
      </c>
      <c r="G234" s="14"/>
      <c r="H234" s="213">
        <v>-3.6059999999999999</v>
      </c>
      <c r="I234" s="214"/>
      <c r="J234" s="14"/>
      <c r="K234" s="14"/>
      <c r="L234" s="210"/>
      <c r="M234" s="215"/>
      <c r="N234" s="216"/>
      <c r="O234" s="216"/>
      <c r="P234" s="216"/>
      <c r="Q234" s="216"/>
      <c r="R234" s="216"/>
      <c r="S234" s="216"/>
      <c r="T234" s="217"/>
      <c r="U234" s="14"/>
      <c r="V234" s="14"/>
      <c r="W234" s="14"/>
      <c r="X234" s="14"/>
      <c r="Y234" s="14"/>
      <c r="Z234" s="14"/>
      <c r="AA234" s="14"/>
      <c r="AB234" s="14"/>
      <c r="AC234" s="14"/>
      <c r="AD234" s="14"/>
      <c r="AE234" s="14"/>
      <c r="AT234" s="211" t="s">
        <v>271</v>
      </c>
      <c r="AU234" s="211" t="s">
        <v>87</v>
      </c>
      <c r="AV234" s="14" t="s">
        <v>87</v>
      </c>
      <c r="AW234" s="14" t="s">
        <v>32</v>
      </c>
      <c r="AX234" s="14" t="s">
        <v>77</v>
      </c>
      <c r="AY234" s="211" t="s">
        <v>177</v>
      </c>
    </row>
    <row r="235" s="14" customFormat="1">
      <c r="A235" s="14"/>
      <c r="B235" s="210"/>
      <c r="C235" s="14"/>
      <c r="D235" s="193" t="s">
        <v>271</v>
      </c>
      <c r="E235" s="211" t="s">
        <v>1</v>
      </c>
      <c r="F235" s="212" t="s">
        <v>430</v>
      </c>
      <c r="G235" s="14"/>
      <c r="H235" s="213">
        <v>-3.0840000000000001</v>
      </c>
      <c r="I235" s="214"/>
      <c r="J235" s="14"/>
      <c r="K235" s="14"/>
      <c r="L235" s="210"/>
      <c r="M235" s="215"/>
      <c r="N235" s="216"/>
      <c r="O235" s="216"/>
      <c r="P235" s="216"/>
      <c r="Q235" s="216"/>
      <c r="R235" s="216"/>
      <c r="S235" s="216"/>
      <c r="T235" s="217"/>
      <c r="U235" s="14"/>
      <c r="V235" s="14"/>
      <c r="W235" s="14"/>
      <c r="X235" s="14"/>
      <c r="Y235" s="14"/>
      <c r="Z235" s="14"/>
      <c r="AA235" s="14"/>
      <c r="AB235" s="14"/>
      <c r="AC235" s="14"/>
      <c r="AD235" s="14"/>
      <c r="AE235" s="14"/>
      <c r="AT235" s="211" t="s">
        <v>271</v>
      </c>
      <c r="AU235" s="211" t="s">
        <v>87</v>
      </c>
      <c r="AV235" s="14" t="s">
        <v>87</v>
      </c>
      <c r="AW235" s="14" t="s">
        <v>32</v>
      </c>
      <c r="AX235" s="14" t="s">
        <v>77</v>
      </c>
      <c r="AY235" s="211" t="s">
        <v>177</v>
      </c>
    </row>
    <row r="236" s="14" customFormat="1">
      <c r="A236" s="14"/>
      <c r="B236" s="210"/>
      <c r="C236" s="14"/>
      <c r="D236" s="193" t="s">
        <v>271</v>
      </c>
      <c r="E236" s="211" t="s">
        <v>1</v>
      </c>
      <c r="F236" s="212" t="s">
        <v>194</v>
      </c>
      <c r="G236" s="14"/>
      <c r="H236" s="213">
        <v>3</v>
      </c>
      <c r="I236" s="214"/>
      <c r="J236" s="14"/>
      <c r="K236" s="14"/>
      <c r="L236" s="210"/>
      <c r="M236" s="215"/>
      <c r="N236" s="216"/>
      <c r="O236" s="216"/>
      <c r="P236" s="216"/>
      <c r="Q236" s="216"/>
      <c r="R236" s="216"/>
      <c r="S236" s="216"/>
      <c r="T236" s="217"/>
      <c r="U236" s="14"/>
      <c r="V236" s="14"/>
      <c r="W236" s="14"/>
      <c r="X236" s="14"/>
      <c r="Y236" s="14"/>
      <c r="Z236" s="14"/>
      <c r="AA236" s="14"/>
      <c r="AB236" s="14"/>
      <c r="AC236" s="14"/>
      <c r="AD236" s="14"/>
      <c r="AE236" s="14"/>
      <c r="AT236" s="211" t="s">
        <v>271</v>
      </c>
      <c r="AU236" s="211" t="s">
        <v>87</v>
      </c>
      <c r="AV236" s="14" t="s">
        <v>87</v>
      </c>
      <c r="AW236" s="14" t="s">
        <v>32</v>
      </c>
      <c r="AX236" s="14" t="s">
        <v>77</v>
      </c>
      <c r="AY236" s="211" t="s">
        <v>177</v>
      </c>
    </row>
    <row r="237" s="15" customFormat="1">
      <c r="A237" s="15"/>
      <c r="B237" s="218"/>
      <c r="C237" s="15"/>
      <c r="D237" s="193" t="s">
        <v>271</v>
      </c>
      <c r="E237" s="219" t="s">
        <v>1</v>
      </c>
      <c r="F237" s="220" t="s">
        <v>276</v>
      </c>
      <c r="G237" s="15"/>
      <c r="H237" s="221">
        <v>38.871000000000002</v>
      </c>
      <c r="I237" s="222"/>
      <c r="J237" s="15"/>
      <c r="K237" s="15"/>
      <c r="L237" s="218"/>
      <c r="M237" s="223"/>
      <c r="N237" s="224"/>
      <c r="O237" s="224"/>
      <c r="P237" s="224"/>
      <c r="Q237" s="224"/>
      <c r="R237" s="224"/>
      <c r="S237" s="224"/>
      <c r="T237" s="225"/>
      <c r="U237" s="15"/>
      <c r="V237" s="15"/>
      <c r="W237" s="15"/>
      <c r="X237" s="15"/>
      <c r="Y237" s="15"/>
      <c r="Z237" s="15"/>
      <c r="AA237" s="15"/>
      <c r="AB237" s="15"/>
      <c r="AC237" s="15"/>
      <c r="AD237" s="15"/>
      <c r="AE237" s="15"/>
      <c r="AT237" s="219" t="s">
        <v>271</v>
      </c>
      <c r="AU237" s="219" t="s">
        <v>87</v>
      </c>
      <c r="AV237" s="15" t="s">
        <v>269</v>
      </c>
      <c r="AW237" s="15" t="s">
        <v>32</v>
      </c>
      <c r="AX237" s="15" t="s">
        <v>85</v>
      </c>
      <c r="AY237" s="219" t="s">
        <v>177</v>
      </c>
    </row>
    <row r="238" s="2" customFormat="1" ht="21.75" customHeight="1">
      <c r="A238" s="38"/>
      <c r="B238" s="179"/>
      <c r="C238" s="180" t="s">
        <v>431</v>
      </c>
      <c r="D238" s="180" t="s">
        <v>180</v>
      </c>
      <c r="E238" s="181" t="s">
        <v>432</v>
      </c>
      <c r="F238" s="182" t="s">
        <v>433</v>
      </c>
      <c r="G238" s="183" t="s">
        <v>327</v>
      </c>
      <c r="H238" s="184">
        <v>8</v>
      </c>
      <c r="I238" s="185"/>
      <c r="J238" s="186">
        <f>ROUND(I238*H238,2)</f>
        <v>0</v>
      </c>
      <c r="K238" s="182" t="s">
        <v>268</v>
      </c>
      <c r="L238" s="39"/>
      <c r="M238" s="187" t="s">
        <v>1</v>
      </c>
      <c r="N238" s="188" t="s">
        <v>42</v>
      </c>
      <c r="O238" s="77"/>
      <c r="P238" s="189">
        <f>O238*H238</f>
        <v>0</v>
      </c>
      <c r="Q238" s="189">
        <v>0.0068820000000000001</v>
      </c>
      <c r="R238" s="189">
        <f>Q238*H238</f>
        <v>0.055056000000000001</v>
      </c>
      <c r="S238" s="189">
        <v>0</v>
      </c>
      <c r="T238" s="190">
        <f>S238*H238</f>
        <v>0</v>
      </c>
      <c r="U238" s="38"/>
      <c r="V238" s="38"/>
      <c r="W238" s="38"/>
      <c r="X238" s="38"/>
      <c r="Y238" s="38"/>
      <c r="Z238" s="38"/>
      <c r="AA238" s="38"/>
      <c r="AB238" s="38"/>
      <c r="AC238" s="38"/>
      <c r="AD238" s="38"/>
      <c r="AE238" s="38"/>
      <c r="AR238" s="191" t="s">
        <v>269</v>
      </c>
      <c r="AT238" s="191" t="s">
        <v>180</v>
      </c>
      <c r="AU238" s="191" t="s">
        <v>87</v>
      </c>
      <c r="AY238" s="19" t="s">
        <v>177</v>
      </c>
      <c r="BE238" s="192">
        <f>IF(N238="základní",J238,0)</f>
        <v>0</v>
      </c>
      <c r="BF238" s="192">
        <f>IF(N238="snížená",J238,0)</f>
        <v>0</v>
      </c>
      <c r="BG238" s="192">
        <f>IF(N238="zákl. přenesená",J238,0)</f>
        <v>0</v>
      </c>
      <c r="BH238" s="192">
        <f>IF(N238="sníž. přenesená",J238,0)</f>
        <v>0</v>
      </c>
      <c r="BI238" s="192">
        <f>IF(N238="nulová",J238,0)</f>
        <v>0</v>
      </c>
      <c r="BJ238" s="19" t="s">
        <v>85</v>
      </c>
      <c r="BK238" s="192">
        <f>ROUND(I238*H238,2)</f>
        <v>0</v>
      </c>
      <c r="BL238" s="19" t="s">
        <v>269</v>
      </c>
      <c r="BM238" s="191" t="s">
        <v>434</v>
      </c>
    </row>
    <row r="239" s="14" customFormat="1">
      <c r="A239" s="14"/>
      <c r="B239" s="210"/>
      <c r="C239" s="14"/>
      <c r="D239" s="193" t="s">
        <v>271</v>
      </c>
      <c r="E239" s="211" t="s">
        <v>1</v>
      </c>
      <c r="F239" s="212" t="s">
        <v>435</v>
      </c>
      <c r="G239" s="14"/>
      <c r="H239" s="213">
        <v>8</v>
      </c>
      <c r="I239" s="214"/>
      <c r="J239" s="14"/>
      <c r="K239" s="14"/>
      <c r="L239" s="210"/>
      <c r="M239" s="215"/>
      <c r="N239" s="216"/>
      <c r="O239" s="216"/>
      <c r="P239" s="216"/>
      <c r="Q239" s="216"/>
      <c r="R239" s="216"/>
      <c r="S239" s="216"/>
      <c r="T239" s="217"/>
      <c r="U239" s="14"/>
      <c r="V239" s="14"/>
      <c r="W239" s="14"/>
      <c r="X239" s="14"/>
      <c r="Y239" s="14"/>
      <c r="Z239" s="14"/>
      <c r="AA239" s="14"/>
      <c r="AB239" s="14"/>
      <c r="AC239" s="14"/>
      <c r="AD239" s="14"/>
      <c r="AE239" s="14"/>
      <c r="AT239" s="211" t="s">
        <v>271</v>
      </c>
      <c r="AU239" s="211" t="s">
        <v>87</v>
      </c>
      <c r="AV239" s="14" t="s">
        <v>87</v>
      </c>
      <c r="AW239" s="14" t="s">
        <v>32</v>
      </c>
      <c r="AX239" s="14" t="s">
        <v>85</v>
      </c>
      <c r="AY239" s="211" t="s">
        <v>177</v>
      </c>
    </row>
    <row r="240" s="2" customFormat="1" ht="16.5" customHeight="1">
      <c r="A240" s="38"/>
      <c r="B240" s="179"/>
      <c r="C240" s="226" t="s">
        <v>436</v>
      </c>
      <c r="D240" s="226" t="s">
        <v>330</v>
      </c>
      <c r="E240" s="227" t="s">
        <v>437</v>
      </c>
      <c r="F240" s="228" t="s">
        <v>438</v>
      </c>
      <c r="G240" s="229" t="s">
        <v>327</v>
      </c>
      <c r="H240" s="230">
        <v>8</v>
      </c>
      <c r="I240" s="231"/>
      <c r="J240" s="232">
        <f>ROUND(I240*H240,2)</f>
        <v>0</v>
      </c>
      <c r="K240" s="228" t="s">
        <v>1</v>
      </c>
      <c r="L240" s="233"/>
      <c r="M240" s="234" t="s">
        <v>1</v>
      </c>
      <c r="N240" s="235" t="s">
        <v>42</v>
      </c>
      <c r="O240" s="77"/>
      <c r="P240" s="189">
        <f>O240*H240</f>
        <v>0</v>
      </c>
      <c r="Q240" s="189">
        <v>0.1115</v>
      </c>
      <c r="R240" s="189">
        <f>Q240*H240</f>
        <v>0.89200000000000002</v>
      </c>
      <c r="S240" s="189">
        <v>0</v>
      </c>
      <c r="T240" s="190">
        <f>S240*H240</f>
        <v>0</v>
      </c>
      <c r="U240" s="38"/>
      <c r="V240" s="38"/>
      <c r="W240" s="38"/>
      <c r="X240" s="38"/>
      <c r="Y240" s="38"/>
      <c r="Z240" s="38"/>
      <c r="AA240" s="38"/>
      <c r="AB240" s="38"/>
      <c r="AC240" s="38"/>
      <c r="AD240" s="38"/>
      <c r="AE240" s="38"/>
      <c r="AR240" s="191" t="s">
        <v>235</v>
      </c>
      <c r="AT240" s="191" t="s">
        <v>330</v>
      </c>
      <c r="AU240" s="191" t="s">
        <v>87</v>
      </c>
      <c r="AY240" s="19" t="s">
        <v>177</v>
      </c>
      <c r="BE240" s="192">
        <f>IF(N240="základní",J240,0)</f>
        <v>0</v>
      </c>
      <c r="BF240" s="192">
        <f>IF(N240="snížená",J240,0)</f>
        <v>0</v>
      </c>
      <c r="BG240" s="192">
        <f>IF(N240="zákl. přenesená",J240,0)</f>
        <v>0</v>
      </c>
      <c r="BH240" s="192">
        <f>IF(N240="sníž. přenesená",J240,0)</f>
        <v>0</v>
      </c>
      <c r="BI240" s="192">
        <f>IF(N240="nulová",J240,0)</f>
        <v>0</v>
      </c>
      <c r="BJ240" s="19" t="s">
        <v>85</v>
      </c>
      <c r="BK240" s="192">
        <f>ROUND(I240*H240,2)</f>
        <v>0</v>
      </c>
      <c r="BL240" s="19" t="s">
        <v>269</v>
      </c>
      <c r="BM240" s="191" t="s">
        <v>439</v>
      </c>
    </row>
    <row r="241" s="2" customFormat="1" ht="24.15" customHeight="1">
      <c r="A241" s="38"/>
      <c r="B241" s="179"/>
      <c r="C241" s="180" t="s">
        <v>440</v>
      </c>
      <c r="D241" s="180" t="s">
        <v>180</v>
      </c>
      <c r="E241" s="181" t="s">
        <v>441</v>
      </c>
      <c r="F241" s="182" t="s">
        <v>442</v>
      </c>
      <c r="G241" s="183" t="s">
        <v>327</v>
      </c>
      <c r="H241" s="184">
        <v>1</v>
      </c>
      <c r="I241" s="185"/>
      <c r="J241" s="186">
        <f>ROUND(I241*H241,2)</f>
        <v>0</v>
      </c>
      <c r="K241" s="182" t="s">
        <v>268</v>
      </c>
      <c r="L241" s="39"/>
      <c r="M241" s="187" t="s">
        <v>1</v>
      </c>
      <c r="N241" s="188" t="s">
        <v>42</v>
      </c>
      <c r="O241" s="77"/>
      <c r="P241" s="189">
        <f>O241*H241</f>
        <v>0</v>
      </c>
      <c r="Q241" s="189">
        <v>0.0091760000000000001</v>
      </c>
      <c r="R241" s="189">
        <f>Q241*H241</f>
        <v>0.0091760000000000001</v>
      </c>
      <c r="S241" s="189">
        <v>0</v>
      </c>
      <c r="T241" s="190">
        <f>S241*H241</f>
        <v>0</v>
      </c>
      <c r="U241" s="38"/>
      <c r="V241" s="38"/>
      <c r="W241" s="38"/>
      <c r="X241" s="38"/>
      <c r="Y241" s="38"/>
      <c r="Z241" s="38"/>
      <c r="AA241" s="38"/>
      <c r="AB241" s="38"/>
      <c r="AC241" s="38"/>
      <c r="AD241" s="38"/>
      <c r="AE241" s="38"/>
      <c r="AR241" s="191" t="s">
        <v>269</v>
      </c>
      <c r="AT241" s="191" t="s">
        <v>180</v>
      </c>
      <c r="AU241" s="191" t="s">
        <v>87</v>
      </c>
      <c r="AY241" s="19" t="s">
        <v>177</v>
      </c>
      <c r="BE241" s="192">
        <f>IF(N241="základní",J241,0)</f>
        <v>0</v>
      </c>
      <c r="BF241" s="192">
        <f>IF(N241="snížená",J241,0)</f>
        <v>0</v>
      </c>
      <c r="BG241" s="192">
        <f>IF(N241="zákl. přenesená",J241,0)</f>
        <v>0</v>
      </c>
      <c r="BH241" s="192">
        <f>IF(N241="sníž. přenesená",J241,0)</f>
        <v>0</v>
      </c>
      <c r="BI241" s="192">
        <f>IF(N241="nulová",J241,0)</f>
        <v>0</v>
      </c>
      <c r="BJ241" s="19" t="s">
        <v>85</v>
      </c>
      <c r="BK241" s="192">
        <f>ROUND(I241*H241,2)</f>
        <v>0</v>
      </c>
      <c r="BL241" s="19" t="s">
        <v>269</v>
      </c>
      <c r="BM241" s="191" t="s">
        <v>443</v>
      </c>
    </row>
    <row r="242" s="14" customFormat="1">
      <c r="A242" s="14"/>
      <c r="B242" s="210"/>
      <c r="C242" s="14"/>
      <c r="D242" s="193" t="s">
        <v>271</v>
      </c>
      <c r="E242" s="211" t="s">
        <v>1</v>
      </c>
      <c r="F242" s="212" t="s">
        <v>444</v>
      </c>
      <c r="G242" s="14"/>
      <c r="H242" s="213">
        <v>1</v>
      </c>
      <c r="I242" s="214"/>
      <c r="J242" s="14"/>
      <c r="K242" s="14"/>
      <c r="L242" s="210"/>
      <c r="M242" s="215"/>
      <c r="N242" s="216"/>
      <c r="O242" s="216"/>
      <c r="P242" s="216"/>
      <c r="Q242" s="216"/>
      <c r="R242" s="216"/>
      <c r="S242" s="216"/>
      <c r="T242" s="217"/>
      <c r="U242" s="14"/>
      <c r="V242" s="14"/>
      <c r="W242" s="14"/>
      <c r="X242" s="14"/>
      <c r="Y242" s="14"/>
      <c r="Z242" s="14"/>
      <c r="AA242" s="14"/>
      <c r="AB242" s="14"/>
      <c r="AC242" s="14"/>
      <c r="AD242" s="14"/>
      <c r="AE242" s="14"/>
      <c r="AT242" s="211" t="s">
        <v>271</v>
      </c>
      <c r="AU242" s="211" t="s">
        <v>87</v>
      </c>
      <c r="AV242" s="14" t="s">
        <v>87</v>
      </c>
      <c r="AW242" s="14" t="s">
        <v>32</v>
      </c>
      <c r="AX242" s="14" t="s">
        <v>85</v>
      </c>
      <c r="AY242" s="211" t="s">
        <v>177</v>
      </c>
    </row>
    <row r="243" s="2" customFormat="1" ht="16.5" customHeight="1">
      <c r="A243" s="38"/>
      <c r="B243" s="179"/>
      <c r="C243" s="226" t="s">
        <v>445</v>
      </c>
      <c r="D243" s="226" t="s">
        <v>330</v>
      </c>
      <c r="E243" s="227" t="s">
        <v>446</v>
      </c>
      <c r="F243" s="228" t="s">
        <v>447</v>
      </c>
      <c r="G243" s="229" t="s">
        <v>327</v>
      </c>
      <c r="H243" s="230">
        <v>1</v>
      </c>
      <c r="I243" s="231"/>
      <c r="J243" s="232">
        <f>ROUND(I243*H243,2)</f>
        <v>0</v>
      </c>
      <c r="K243" s="228" t="s">
        <v>1</v>
      </c>
      <c r="L243" s="233"/>
      <c r="M243" s="234" t="s">
        <v>1</v>
      </c>
      <c r="N243" s="235" t="s">
        <v>42</v>
      </c>
      <c r="O243" s="77"/>
      <c r="P243" s="189">
        <f>O243*H243</f>
        <v>0</v>
      </c>
      <c r="Q243" s="189">
        <v>0.14960000000000001</v>
      </c>
      <c r="R243" s="189">
        <f>Q243*H243</f>
        <v>0.14960000000000001</v>
      </c>
      <c r="S243" s="189">
        <v>0</v>
      </c>
      <c r="T243" s="190">
        <f>S243*H243</f>
        <v>0</v>
      </c>
      <c r="U243" s="38"/>
      <c r="V243" s="38"/>
      <c r="W243" s="38"/>
      <c r="X243" s="38"/>
      <c r="Y243" s="38"/>
      <c r="Z243" s="38"/>
      <c r="AA243" s="38"/>
      <c r="AB243" s="38"/>
      <c r="AC243" s="38"/>
      <c r="AD243" s="38"/>
      <c r="AE243" s="38"/>
      <c r="AR243" s="191" t="s">
        <v>235</v>
      </c>
      <c r="AT243" s="191" t="s">
        <v>330</v>
      </c>
      <c r="AU243" s="191" t="s">
        <v>87</v>
      </c>
      <c r="AY243" s="19" t="s">
        <v>177</v>
      </c>
      <c r="BE243" s="192">
        <f>IF(N243="základní",J243,0)</f>
        <v>0</v>
      </c>
      <c r="BF243" s="192">
        <f>IF(N243="snížená",J243,0)</f>
        <v>0</v>
      </c>
      <c r="BG243" s="192">
        <f>IF(N243="zákl. přenesená",J243,0)</f>
        <v>0</v>
      </c>
      <c r="BH243" s="192">
        <f>IF(N243="sníž. přenesená",J243,0)</f>
        <v>0</v>
      </c>
      <c r="BI243" s="192">
        <f>IF(N243="nulová",J243,0)</f>
        <v>0</v>
      </c>
      <c r="BJ243" s="19" t="s">
        <v>85</v>
      </c>
      <c r="BK243" s="192">
        <f>ROUND(I243*H243,2)</f>
        <v>0</v>
      </c>
      <c r="BL243" s="19" t="s">
        <v>269</v>
      </c>
      <c r="BM243" s="191" t="s">
        <v>448</v>
      </c>
    </row>
    <row r="244" s="2" customFormat="1" ht="16.5" customHeight="1">
      <c r="A244" s="38"/>
      <c r="B244" s="179"/>
      <c r="C244" s="180" t="s">
        <v>449</v>
      </c>
      <c r="D244" s="180" t="s">
        <v>180</v>
      </c>
      <c r="E244" s="181" t="s">
        <v>450</v>
      </c>
      <c r="F244" s="182" t="s">
        <v>451</v>
      </c>
      <c r="G244" s="183" t="s">
        <v>267</v>
      </c>
      <c r="H244" s="184">
        <v>0.13400000000000001</v>
      </c>
      <c r="I244" s="185"/>
      <c r="J244" s="186">
        <f>ROUND(I244*H244,2)</f>
        <v>0</v>
      </c>
      <c r="K244" s="182" t="s">
        <v>268</v>
      </c>
      <c r="L244" s="39"/>
      <c r="M244" s="187" t="s">
        <v>1</v>
      </c>
      <c r="N244" s="188" t="s">
        <v>42</v>
      </c>
      <c r="O244" s="77"/>
      <c r="P244" s="189">
        <f>O244*H244</f>
        <v>0</v>
      </c>
      <c r="Q244" s="189">
        <v>2.5018773520000002</v>
      </c>
      <c r="R244" s="189">
        <f>Q244*H244</f>
        <v>0.33525156516800003</v>
      </c>
      <c r="S244" s="189">
        <v>0</v>
      </c>
      <c r="T244" s="190">
        <f>S244*H244</f>
        <v>0</v>
      </c>
      <c r="U244" s="38"/>
      <c r="V244" s="38"/>
      <c r="W244" s="38"/>
      <c r="X244" s="38"/>
      <c r="Y244" s="38"/>
      <c r="Z244" s="38"/>
      <c r="AA244" s="38"/>
      <c r="AB244" s="38"/>
      <c r="AC244" s="38"/>
      <c r="AD244" s="38"/>
      <c r="AE244" s="38"/>
      <c r="AR244" s="191" t="s">
        <v>269</v>
      </c>
      <c r="AT244" s="191" t="s">
        <v>180</v>
      </c>
      <c r="AU244" s="191" t="s">
        <v>87</v>
      </c>
      <c r="AY244" s="19" t="s">
        <v>177</v>
      </c>
      <c r="BE244" s="192">
        <f>IF(N244="základní",J244,0)</f>
        <v>0</v>
      </c>
      <c r="BF244" s="192">
        <f>IF(N244="snížená",J244,0)</f>
        <v>0</v>
      </c>
      <c r="BG244" s="192">
        <f>IF(N244="zákl. přenesená",J244,0)</f>
        <v>0</v>
      </c>
      <c r="BH244" s="192">
        <f>IF(N244="sníž. přenesená",J244,0)</f>
        <v>0</v>
      </c>
      <c r="BI244" s="192">
        <f>IF(N244="nulová",J244,0)</f>
        <v>0</v>
      </c>
      <c r="BJ244" s="19" t="s">
        <v>85</v>
      </c>
      <c r="BK244" s="192">
        <f>ROUND(I244*H244,2)</f>
        <v>0</v>
      </c>
      <c r="BL244" s="19" t="s">
        <v>269</v>
      </c>
      <c r="BM244" s="191" t="s">
        <v>452</v>
      </c>
    </row>
    <row r="245" s="14" customFormat="1">
      <c r="A245" s="14"/>
      <c r="B245" s="210"/>
      <c r="C245" s="14"/>
      <c r="D245" s="193" t="s">
        <v>271</v>
      </c>
      <c r="E245" s="211" t="s">
        <v>1</v>
      </c>
      <c r="F245" s="212" t="s">
        <v>453</v>
      </c>
      <c r="G245" s="14"/>
      <c r="H245" s="213">
        <v>0.13400000000000001</v>
      </c>
      <c r="I245" s="214"/>
      <c r="J245" s="14"/>
      <c r="K245" s="14"/>
      <c r="L245" s="210"/>
      <c r="M245" s="215"/>
      <c r="N245" s="216"/>
      <c r="O245" s="216"/>
      <c r="P245" s="216"/>
      <c r="Q245" s="216"/>
      <c r="R245" s="216"/>
      <c r="S245" s="216"/>
      <c r="T245" s="217"/>
      <c r="U245" s="14"/>
      <c r="V245" s="14"/>
      <c r="W245" s="14"/>
      <c r="X245" s="14"/>
      <c r="Y245" s="14"/>
      <c r="Z245" s="14"/>
      <c r="AA245" s="14"/>
      <c r="AB245" s="14"/>
      <c r="AC245" s="14"/>
      <c r="AD245" s="14"/>
      <c r="AE245" s="14"/>
      <c r="AT245" s="211" t="s">
        <v>271</v>
      </c>
      <c r="AU245" s="211" t="s">
        <v>87</v>
      </c>
      <c r="AV245" s="14" t="s">
        <v>87</v>
      </c>
      <c r="AW245" s="14" t="s">
        <v>32</v>
      </c>
      <c r="AX245" s="14" t="s">
        <v>85</v>
      </c>
      <c r="AY245" s="211" t="s">
        <v>177</v>
      </c>
    </row>
    <row r="246" s="2" customFormat="1" ht="24.15" customHeight="1">
      <c r="A246" s="38"/>
      <c r="B246" s="179"/>
      <c r="C246" s="180" t="s">
        <v>454</v>
      </c>
      <c r="D246" s="180" t="s">
        <v>180</v>
      </c>
      <c r="E246" s="181" t="s">
        <v>455</v>
      </c>
      <c r="F246" s="182" t="s">
        <v>456</v>
      </c>
      <c r="G246" s="183" t="s">
        <v>369</v>
      </c>
      <c r="H246" s="184">
        <v>3.7999999999999998</v>
      </c>
      <c r="I246" s="185"/>
      <c r="J246" s="186">
        <f>ROUND(I246*H246,2)</f>
        <v>0</v>
      </c>
      <c r="K246" s="182" t="s">
        <v>268</v>
      </c>
      <c r="L246" s="39"/>
      <c r="M246" s="187" t="s">
        <v>1</v>
      </c>
      <c r="N246" s="188" t="s">
        <v>42</v>
      </c>
      <c r="O246" s="77"/>
      <c r="P246" s="189">
        <f>O246*H246</f>
        <v>0</v>
      </c>
      <c r="Q246" s="189">
        <v>0.047087499999999997</v>
      </c>
      <c r="R246" s="189">
        <f>Q246*H246</f>
        <v>0.17893249999999999</v>
      </c>
      <c r="S246" s="189">
        <v>0</v>
      </c>
      <c r="T246" s="190">
        <f>S246*H246</f>
        <v>0</v>
      </c>
      <c r="U246" s="38"/>
      <c r="V246" s="38"/>
      <c r="W246" s="38"/>
      <c r="X246" s="38"/>
      <c r="Y246" s="38"/>
      <c r="Z246" s="38"/>
      <c r="AA246" s="38"/>
      <c r="AB246" s="38"/>
      <c r="AC246" s="38"/>
      <c r="AD246" s="38"/>
      <c r="AE246" s="38"/>
      <c r="AR246" s="191" t="s">
        <v>269</v>
      </c>
      <c r="AT246" s="191" t="s">
        <v>180</v>
      </c>
      <c r="AU246" s="191" t="s">
        <v>87</v>
      </c>
      <c r="AY246" s="19" t="s">
        <v>177</v>
      </c>
      <c r="BE246" s="192">
        <f>IF(N246="základní",J246,0)</f>
        <v>0</v>
      </c>
      <c r="BF246" s="192">
        <f>IF(N246="snížená",J246,0)</f>
        <v>0</v>
      </c>
      <c r="BG246" s="192">
        <f>IF(N246="zákl. přenesená",J246,0)</f>
        <v>0</v>
      </c>
      <c r="BH246" s="192">
        <f>IF(N246="sníž. přenesená",J246,0)</f>
        <v>0</v>
      </c>
      <c r="BI246" s="192">
        <f>IF(N246="nulová",J246,0)</f>
        <v>0</v>
      </c>
      <c r="BJ246" s="19" t="s">
        <v>85</v>
      </c>
      <c r="BK246" s="192">
        <f>ROUND(I246*H246,2)</f>
        <v>0</v>
      </c>
      <c r="BL246" s="19" t="s">
        <v>269</v>
      </c>
      <c r="BM246" s="191" t="s">
        <v>457</v>
      </c>
    </row>
    <row r="247" s="14" customFormat="1">
      <c r="A247" s="14"/>
      <c r="B247" s="210"/>
      <c r="C247" s="14"/>
      <c r="D247" s="193" t="s">
        <v>271</v>
      </c>
      <c r="E247" s="211" t="s">
        <v>1</v>
      </c>
      <c r="F247" s="212" t="s">
        <v>458</v>
      </c>
      <c r="G247" s="14"/>
      <c r="H247" s="213">
        <v>3.7999999999999998</v>
      </c>
      <c r="I247" s="214"/>
      <c r="J247" s="14"/>
      <c r="K247" s="14"/>
      <c r="L247" s="210"/>
      <c r="M247" s="215"/>
      <c r="N247" s="216"/>
      <c r="O247" s="216"/>
      <c r="P247" s="216"/>
      <c r="Q247" s="216"/>
      <c r="R247" s="216"/>
      <c r="S247" s="216"/>
      <c r="T247" s="217"/>
      <c r="U247" s="14"/>
      <c r="V247" s="14"/>
      <c r="W247" s="14"/>
      <c r="X247" s="14"/>
      <c r="Y247" s="14"/>
      <c r="Z247" s="14"/>
      <c r="AA247" s="14"/>
      <c r="AB247" s="14"/>
      <c r="AC247" s="14"/>
      <c r="AD247" s="14"/>
      <c r="AE247" s="14"/>
      <c r="AT247" s="211" t="s">
        <v>271</v>
      </c>
      <c r="AU247" s="211" t="s">
        <v>87</v>
      </c>
      <c r="AV247" s="14" t="s">
        <v>87</v>
      </c>
      <c r="AW247" s="14" t="s">
        <v>32</v>
      </c>
      <c r="AX247" s="14" t="s">
        <v>85</v>
      </c>
      <c r="AY247" s="211" t="s">
        <v>177</v>
      </c>
    </row>
    <row r="248" s="2" customFormat="1" ht="21.75" customHeight="1">
      <c r="A248" s="38"/>
      <c r="B248" s="179"/>
      <c r="C248" s="180" t="s">
        <v>459</v>
      </c>
      <c r="D248" s="180" t="s">
        <v>180</v>
      </c>
      <c r="E248" s="181" t="s">
        <v>460</v>
      </c>
      <c r="F248" s="182" t="s">
        <v>461</v>
      </c>
      <c r="G248" s="183" t="s">
        <v>300</v>
      </c>
      <c r="H248" s="184">
        <v>0.063</v>
      </c>
      <c r="I248" s="185"/>
      <c r="J248" s="186">
        <f>ROUND(I248*H248,2)</f>
        <v>0</v>
      </c>
      <c r="K248" s="182" t="s">
        <v>268</v>
      </c>
      <c r="L248" s="39"/>
      <c r="M248" s="187" t="s">
        <v>1</v>
      </c>
      <c r="N248" s="188" t="s">
        <v>42</v>
      </c>
      <c r="O248" s="77"/>
      <c r="P248" s="189">
        <f>O248*H248</f>
        <v>0</v>
      </c>
      <c r="Q248" s="189">
        <v>1.04575178</v>
      </c>
      <c r="R248" s="189">
        <f>Q248*H248</f>
        <v>0.065882362139999998</v>
      </c>
      <c r="S248" s="189">
        <v>0</v>
      </c>
      <c r="T248" s="190">
        <f>S248*H248</f>
        <v>0</v>
      </c>
      <c r="U248" s="38"/>
      <c r="V248" s="38"/>
      <c r="W248" s="38"/>
      <c r="X248" s="38"/>
      <c r="Y248" s="38"/>
      <c r="Z248" s="38"/>
      <c r="AA248" s="38"/>
      <c r="AB248" s="38"/>
      <c r="AC248" s="38"/>
      <c r="AD248" s="38"/>
      <c r="AE248" s="38"/>
      <c r="AR248" s="191" t="s">
        <v>269</v>
      </c>
      <c r="AT248" s="191" t="s">
        <v>180</v>
      </c>
      <c r="AU248" s="191" t="s">
        <v>87</v>
      </c>
      <c r="AY248" s="19" t="s">
        <v>177</v>
      </c>
      <c r="BE248" s="192">
        <f>IF(N248="základní",J248,0)</f>
        <v>0</v>
      </c>
      <c r="BF248" s="192">
        <f>IF(N248="snížená",J248,0)</f>
        <v>0</v>
      </c>
      <c r="BG248" s="192">
        <f>IF(N248="zákl. přenesená",J248,0)</f>
        <v>0</v>
      </c>
      <c r="BH248" s="192">
        <f>IF(N248="sníž. přenesená",J248,0)</f>
        <v>0</v>
      </c>
      <c r="BI248" s="192">
        <f>IF(N248="nulová",J248,0)</f>
        <v>0</v>
      </c>
      <c r="BJ248" s="19" t="s">
        <v>85</v>
      </c>
      <c r="BK248" s="192">
        <f>ROUND(I248*H248,2)</f>
        <v>0</v>
      </c>
      <c r="BL248" s="19" t="s">
        <v>269</v>
      </c>
      <c r="BM248" s="191" t="s">
        <v>462</v>
      </c>
    </row>
    <row r="249" s="14" customFormat="1">
      <c r="A249" s="14"/>
      <c r="B249" s="210"/>
      <c r="C249" s="14"/>
      <c r="D249" s="193" t="s">
        <v>271</v>
      </c>
      <c r="E249" s="211" t="s">
        <v>1</v>
      </c>
      <c r="F249" s="212" t="s">
        <v>463</v>
      </c>
      <c r="G249" s="14"/>
      <c r="H249" s="213">
        <v>0.063</v>
      </c>
      <c r="I249" s="214"/>
      <c r="J249" s="14"/>
      <c r="K249" s="14"/>
      <c r="L249" s="210"/>
      <c r="M249" s="215"/>
      <c r="N249" s="216"/>
      <c r="O249" s="216"/>
      <c r="P249" s="216"/>
      <c r="Q249" s="216"/>
      <c r="R249" s="216"/>
      <c r="S249" s="216"/>
      <c r="T249" s="217"/>
      <c r="U249" s="14"/>
      <c r="V249" s="14"/>
      <c r="W249" s="14"/>
      <c r="X249" s="14"/>
      <c r="Y249" s="14"/>
      <c r="Z249" s="14"/>
      <c r="AA249" s="14"/>
      <c r="AB249" s="14"/>
      <c r="AC249" s="14"/>
      <c r="AD249" s="14"/>
      <c r="AE249" s="14"/>
      <c r="AT249" s="211" t="s">
        <v>271</v>
      </c>
      <c r="AU249" s="211" t="s">
        <v>87</v>
      </c>
      <c r="AV249" s="14" t="s">
        <v>87</v>
      </c>
      <c r="AW249" s="14" t="s">
        <v>32</v>
      </c>
      <c r="AX249" s="14" t="s">
        <v>85</v>
      </c>
      <c r="AY249" s="211" t="s">
        <v>177</v>
      </c>
    </row>
    <row r="250" s="12" customFormat="1" ht="22.8" customHeight="1">
      <c r="A250" s="12"/>
      <c r="B250" s="166"/>
      <c r="C250" s="12"/>
      <c r="D250" s="167" t="s">
        <v>76</v>
      </c>
      <c r="E250" s="177" t="s">
        <v>269</v>
      </c>
      <c r="F250" s="177" t="s">
        <v>464</v>
      </c>
      <c r="G250" s="12"/>
      <c r="H250" s="12"/>
      <c r="I250" s="169"/>
      <c r="J250" s="178">
        <f>BK250</f>
        <v>0</v>
      </c>
      <c r="K250" s="12"/>
      <c r="L250" s="166"/>
      <c r="M250" s="171"/>
      <c r="N250" s="172"/>
      <c r="O250" s="172"/>
      <c r="P250" s="173">
        <f>SUM(P251:P266)</f>
        <v>0</v>
      </c>
      <c r="Q250" s="172"/>
      <c r="R250" s="173">
        <f>SUM(R251:R266)</f>
        <v>6.5007723063999991</v>
      </c>
      <c r="S250" s="172"/>
      <c r="T250" s="174">
        <f>SUM(T251:T266)</f>
        <v>0</v>
      </c>
      <c r="U250" s="12"/>
      <c r="V250" s="12"/>
      <c r="W250" s="12"/>
      <c r="X250" s="12"/>
      <c r="Y250" s="12"/>
      <c r="Z250" s="12"/>
      <c r="AA250" s="12"/>
      <c r="AB250" s="12"/>
      <c r="AC250" s="12"/>
      <c r="AD250" s="12"/>
      <c r="AE250" s="12"/>
      <c r="AR250" s="167" t="s">
        <v>85</v>
      </c>
      <c r="AT250" s="175" t="s">
        <v>76</v>
      </c>
      <c r="AU250" s="175" t="s">
        <v>85</v>
      </c>
      <c r="AY250" s="167" t="s">
        <v>177</v>
      </c>
      <c r="BK250" s="176">
        <f>SUM(BK251:BK266)</f>
        <v>0</v>
      </c>
    </row>
    <row r="251" s="2" customFormat="1" ht="16.5" customHeight="1">
      <c r="A251" s="38"/>
      <c r="B251" s="179"/>
      <c r="C251" s="180" t="s">
        <v>465</v>
      </c>
      <c r="D251" s="180" t="s">
        <v>180</v>
      </c>
      <c r="E251" s="181" t="s">
        <v>466</v>
      </c>
      <c r="F251" s="182" t="s">
        <v>467</v>
      </c>
      <c r="G251" s="183" t="s">
        <v>267</v>
      </c>
      <c r="H251" s="184">
        <v>2.4199999999999999</v>
      </c>
      <c r="I251" s="185"/>
      <c r="J251" s="186">
        <f>ROUND(I251*H251,2)</f>
        <v>0</v>
      </c>
      <c r="K251" s="182" t="s">
        <v>268</v>
      </c>
      <c r="L251" s="39"/>
      <c r="M251" s="187" t="s">
        <v>1</v>
      </c>
      <c r="N251" s="188" t="s">
        <v>42</v>
      </c>
      <c r="O251" s="77"/>
      <c r="P251" s="189">
        <f>O251*H251</f>
        <v>0</v>
      </c>
      <c r="Q251" s="189">
        <v>2.5019749999999998</v>
      </c>
      <c r="R251" s="189">
        <f>Q251*H251</f>
        <v>6.0547794999999995</v>
      </c>
      <c r="S251" s="189">
        <v>0</v>
      </c>
      <c r="T251" s="190">
        <f>S251*H251</f>
        <v>0</v>
      </c>
      <c r="U251" s="38"/>
      <c r="V251" s="38"/>
      <c r="W251" s="38"/>
      <c r="X251" s="38"/>
      <c r="Y251" s="38"/>
      <c r="Z251" s="38"/>
      <c r="AA251" s="38"/>
      <c r="AB251" s="38"/>
      <c r="AC251" s="38"/>
      <c r="AD251" s="38"/>
      <c r="AE251" s="38"/>
      <c r="AR251" s="191" t="s">
        <v>269</v>
      </c>
      <c r="AT251" s="191" t="s">
        <v>180</v>
      </c>
      <c r="AU251" s="191" t="s">
        <v>87</v>
      </c>
      <c r="AY251" s="19" t="s">
        <v>177</v>
      </c>
      <c r="BE251" s="192">
        <f>IF(N251="základní",J251,0)</f>
        <v>0</v>
      </c>
      <c r="BF251" s="192">
        <f>IF(N251="snížená",J251,0)</f>
        <v>0</v>
      </c>
      <c r="BG251" s="192">
        <f>IF(N251="zákl. přenesená",J251,0)</f>
        <v>0</v>
      </c>
      <c r="BH251" s="192">
        <f>IF(N251="sníž. přenesená",J251,0)</f>
        <v>0</v>
      </c>
      <c r="BI251" s="192">
        <f>IF(N251="nulová",J251,0)</f>
        <v>0</v>
      </c>
      <c r="BJ251" s="19" t="s">
        <v>85</v>
      </c>
      <c r="BK251" s="192">
        <f>ROUND(I251*H251,2)</f>
        <v>0</v>
      </c>
      <c r="BL251" s="19" t="s">
        <v>269</v>
      </c>
      <c r="BM251" s="191" t="s">
        <v>468</v>
      </c>
    </row>
    <row r="252" s="13" customFormat="1">
      <c r="A252" s="13"/>
      <c r="B252" s="203"/>
      <c r="C252" s="13"/>
      <c r="D252" s="193" t="s">
        <v>271</v>
      </c>
      <c r="E252" s="204" t="s">
        <v>1</v>
      </c>
      <c r="F252" s="205" t="s">
        <v>469</v>
      </c>
      <c r="G252" s="13"/>
      <c r="H252" s="204" t="s">
        <v>1</v>
      </c>
      <c r="I252" s="206"/>
      <c r="J252" s="13"/>
      <c r="K252" s="13"/>
      <c r="L252" s="203"/>
      <c r="M252" s="207"/>
      <c r="N252" s="208"/>
      <c r="O252" s="208"/>
      <c r="P252" s="208"/>
      <c r="Q252" s="208"/>
      <c r="R252" s="208"/>
      <c r="S252" s="208"/>
      <c r="T252" s="209"/>
      <c r="U252" s="13"/>
      <c r="V252" s="13"/>
      <c r="W252" s="13"/>
      <c r="X252" s="13"/>
      <c r="Y252" s="13"/>
      <c r="Z252" s="13"/>
      <c r="AA252" s="13"/>
      <c r="AB252" s="13"/>
      <c r="AC252" s="13"/>
      <c r="AD252" s="13"/>
      <c r="AE252" s="13"/>
      <c r="AT252" s="204" t="s">
        <v>271</v>
      </c>
      <c r="AU252" s="204" t="s">
        <v>87</v>
      </c>
      <c r="AV252" s="13" t="s">
        <v>85</v>
      </c>
      <c r="AW252" s="13" t="s">
        <v>32</v>
      </c>
      <c r="AX252" s="13" t="s">
        <v>77</v>
      </c>
      <c r="AY252" s="204" t="s">
        <v>177</v>
      </c>
    </row>
    <row r="253" s="14" customFormat="1">
      <c r="A253" s="14"/>
      <c r="B253" s="210"/>
      <c r="C253" s="14"/>
      <c r="D253" s="193" t="s">
        <v>271</v>
      </c>
      <c r="E253" s="211" t="s">
        <v>1</v>
      </c>
      <c r="F253" s="212" t="s">
        <v>470</v>
      </c>
      <c r="G253" s="14"/>
      <c r="H253" s="213">
        <v>0.46800000000000003</v>
      </c>
      <c r="I253" s="214"/>
      <c r="J253" s="14"/>
      <c r="K253" s="14"/>
      <c r="L253" s="210"/>
      <c r="M253" s="215"/>
      <c r="N253" s="216"/>
      <c r="O253" s="216"/>
      <c r="P253" s="216"/>
      <c r="Q253" s="216"/>
      <c r="R253" s="216"/>
      <c r="S253" s="216"/>
      <c r="T253" s="217"/>
      <c r="U253" s="14"/>
      <c r="V253" s="14"/>
      <c r="W253" s="14"/>
      <c r="X253" s="14"/>
      <c r="Y253" s="14"/>
      <c r="Z253" s="14"/>
      <c r="AA253" s="14"/>
      <c r="AB253" s="14"/>
      <c r="AC253" s="14"/>
      <c r="AD253" s="14"/>
      <c r="AE253" s="14"/>
      <c r="AT253" s="211" t="s">
        <v>271</v>
      </c>
      <c r="AU253" s="211" t="s">
        <v>87</v>
      </c>
      <c r="AV253" s="14" t="s">
        <v>87</v>
      </c>
      <c r="AW253" s="14" t="s">
        <v>32</v>
      </c>
      <c r="AX253" s="14" t="s">
        <v>77</v>
      </c>
      <c r="AY253" s="211" t="s">
        <v>177</v>
      </c>
    </row>
    <row r="254" s="14" customFormat="1">
      <c r="A254" s="14"/>
      <c r="B254" s="210"/>
      <c r="C254" s="14"/>
      <c r="D254" s="193" t="s">
        <v>271</v>
      </c>
      <c r="E254" s="211" t="s">
        <v>1</v>
      </c>
      <c r="F254" s="212" t="s">
        <v>471</v>
      </c>
      <c r="G254" s="14"/>
      <c r="H254" s="213">
        <v>0.85199999999999998</v>
      </c>
      <c r="I254" s="214"/>
      <c r="J254" s="14"/>
      <c r="K254" s="14"/>
      <c r="L254" s="210"/>
      <c r="M254" s="215"/>
      <c r="N254" s="216"/>
      <c r="O254" s="216"/>
      <c r="P254" s="216"/>
      <c r="Q254" s="216"/>
      <c r="R254" s="216"/>
      <c r="S254" s="216"/>
      <c r="T254" s="217"/>
      <c r="U254" s="14"/>
      <c r="V254" s="14"/>
      <c r="W254" s="14"/>
      <c r="X254" s="14"/>
      <c r="Y254" s="14"/>
      <c r="Z254" s="14"/>
      <c r="AA254" s="14"/>
      <c r="AB254" s="14"/>
      <c r="AC254" s="14"/>
      <c r="AD254" s="14"/>
      <c r="AE254" s="14"/>
      <c r="AT254" s="211" t="s">
        <v>271</v>
      </c>
      <c r="AU254" s="211" t="s">
        <v>87</v>
      </c>
      <c r="AV254" s="14" t="s">
        <v>87</v>
      </c>
      <c r="AW254" s="14" t="s">
        <v>32</v>
      </c>
      <c r="AX254" s="14" t="s">
        <v>77</v>
      </c>
      <c r="AY254" s="211" t="s">
        <v>177</v>
      </c>
    </row>
    <row r="255" s="14" customFormat="1">
      <c r="A255" s="14"/>
      <c r="B255" s="210"/>
      <c r="C255" s="14"/>
      <c r="D255" s="193" t="s">
        <v>271</v>
      </c>
      <c r="E255" s="211" t="s">
        <v>1</v>
      </c>
      <c r="F255" s="212" t="s">
        <v>472</v>
      </c>
      <c r="G255" s="14"/>
      <c r="H255" s="213">
        <v>0.69599999999999995</v>
      </c>
      <c r="I255" s="214"/>
      <c r="J255" s="14"/>
      <c r="K255" s="14"/>
      <c r="L255" s="210"/>
      <c r="M255" s="215"/>
      <c r="N255" s="216"/>
      <c r="O255" s="216"/>
      <c r="P255" s="216"/>
      <c r="Q255" s="216"/>
      <c r="R255" s="216"/>
      <c r="S255" s="216"/>
      <c r="T255" s="217"/>
      <c r="U255" s="14"/>
      <c r="V255" s="14"/>
      <c r="W255" s="14"/>
      <c r="X255" s="14"/>
      <c r="Y255" s="14"/>
      <c r="Z255" s="14"/>
      <c r="AA255" s="14"/>
      <c r="AB255" s="14"/>
      <c r="AC255" s="14"/>
      <c r="AD255" s="14"/>
      <c r="AE255" s="14"/>
      <c r="AT255" s="211" t="s">
        <v>271</v>
      </c>
      <c r="AU255" s="211" t="s">
        <v>87</v>
      </c>
      <c r="AV255" s="14" t="s">
        <v>87</v>
      </c>
      <c r="AW255" s="14" t="s">
        <v>32</v>
      </c>
      <c r="AX255" s="14" t="s">
        <v>77</v>
      </c>
      <c r="AY255" s="211" t="s">
        <v>177</v>
      </c>
    </row>
    <row r="256" s="14" customFormat="1">
      <c r="A256" s="14"/>
      <c r="B256" s="210"/>
      <c r="C256" s="14"/>
      <c r="D256" s="193" t="s">
        <v>271</v>
      </c>
      <c r="E256" s="211" t="s">
        <v>1</v>
      </c>
      <c r="F256" s="212" t="s">
        <v>473</v>
      </c>
      <c r="G256" s="14"/>
      <c r="H256" s="213">
        <v>0.40400000000000003</v>
      </c>
      <c r="I256" s="214"/>
      <c r="J256" s="14"/>
      <c r="K256" s="14"/>
      <c r="L256" s="210"/>
      <c r="M256" s="215"/>
      <c r="N256" s="216"/>
      <c r="O256" s="216"/>
      <c r="P256" s="216"/>
      <c r="Q256" s="216"/>
      <c r="R256" s="216"/>
      <c r="S256" s="216"/>
      <c r="T256" s="217"/>
      <c r="U256" s="14"/>
      <c r="V256" s="14"/>
      <c r="W256" s="14"/>
      <c r="X256" s="14"/>
      <c r="Y256" s="14"/>
      <c r="Z256" s="14"/>
      <c r="AA256" s="14"/>
      <c r="AB256" s="14"/>
      <c r="AC256" s="14"/>
      <c r="AD256" s="14"/>
      <c r="AE256" s="14"/>
      <c r="AT256" s="211" t="s">
        <v>271</v>
      </c>
      <c r="AU256" s="211" t="s">
        <v>87</v>
      </c>
      <c r="AV256" s="14" t="s">
        <v>87</v>
      </c>
      <c r="AW256" s="14" t="s">
        <v>32</v>
      </c>
      <c r="AX256" s="14" t="s">
        <v>77</v>
      </c>
      <c r="AY256" s="211" t="s">
        <v>177</v>
      </c>
    </row>
    <row r="257" s="15" customFormat="1">
      <c r="A257" s="15"/>
      <c r="B257" s="218"/>
      <c r="C257" s="15"/>
      <c r="D257" s="193" t="s">
        <v>271</v>
      </c>
      <c r="E257" s="219" t="s">
        <v>1</v>
      </c>
      <c r="F257" s="220" t="s">
        <v>276</v>
      </c>
      <c r="G257" s="15"/>
      <c r="H257" s="221">
        <v>2.4199999999999999</v>
      </c>
      <c r="I257" s="222"/>
      <c r="J257" s="15"/>
      <c r="K257" s="15"/>
      <c r="L257" s="218"/>
      <c r="M257" s="223"/>
      <c r="N257" s="224"/>
      <c r="O257" s="224"/>
      <c r="P257" s="224"/>
      <c r="Q257" s="224"/>
      <c r="R257" s="224"/>
      <c r="S257" s="224"/>
      <c r="T257" s="225"/>
      <c r="U257" s="15"/>
      <c r="V257" s="15"/>
      <c r="W257" s="15"/>
      <c r="X257" s="15"/>
      <c r="Y257" s="15"/>
      <c r="Z257" s="15"/>
      <c r="AA257" s="15"/>
      <c r="AB257" s="15"/>
      <c r="AC257" s="15"/>
      <c r="AD257" s="15"/>
      <c r="AE257" s="15"/>
      <c r="AT257" s="219" t="s">
        <v>271</v>
      </c>
      <c r="AU257" s="219" t="s">
        <v>87</v>
      </c>
      <c r="AV257" s="15" t="s">
        <v>269</v>
      </c>
      <c r="AW257" s="15" t="s">
        <v>32</v>
      </c>
      <c r="AX257" s="15" t="s">
        <v>85</v>
      </c>
      <c r="AY257" s="219" t="s">
        <v>177</v>
      </c>
    </row>
    <row r="258" s="2" customFormat="1" ht="16.5" customHeight="1">
      <c r="A258" s="38"/>
      <c r="B258" s="179"/>
      <c r="C258" s="180" t="s">
        <v>474</v>
      </c>
      <c r="D258" s="180" t="s">
        <v>180</v>
      </c>
      <c r="E258" s="181" t="s">
        <v>475</v>
      </c>
      <c r="F258" s="182" t="s">
        <v>476</v>
      </c>
      <c r="G258" s="183" t="s">
        <v>220</v>
      </c>
      <c r="H258" s="184">
        <v>24.199999999999999</v>
      </c>
      <c r="I258" s="185"/>
      <c r="J258" s="186">
        <f>ROUND(I258*H258,2)</f>
        <v>0</v>
      </c>
      <c r="K258" s="182" t="s">
        <v>268</v>
      </c>
      <c r="L258" s="39"/>
      <c r="M258" s="187" t="s">
        <v>1</v>
      </c>
      <c r="N258" s="188" t="s">
        <v>42</v>
      </c>
      <c r="O258" s="77"/>
      <c r="P258" s="189">
        <f>O258*H258</f>
        <v>0</v>
      </c>
      <c r="Q258" s="189">
        <v>0.0084224999999999994</v>
      </c>
      <c r="R258" s="189">
        <f>Q258*H258</f>
        <v>0.20382449999999999</v>
      </c>
      <c r="S258" s="189">
        <v>0</v>
      </c>
      <c r="T258" s="190">
        <f>S258*H258</f>
        <v>0</v>
      </c>
      <c r="U258" s="38"/>
      <c r="V258" s="38"/>
      <c r="W258" s="38"/>
      <c r="X258" s="38"/>
      <c r="Y258" s="38"/>
      <c r="Z258" s="38"/>
      <c r="AA258" s="38"/>
      <c r="AB258" s="38"/>
      <c r="AC258" s="38"/>
      <c r="AD258" s="38"/>
      <c r="AE258" s="38"/>
      <c r="AR258" s="191" t="s">
        <v>269</v>
      </c>
      <c r="AT258" s="191" t="s">
        <v>180</v>
      </c>
      <c r="AU258" s="191" t="s">
        <v>87</v>
      </c>
      <c r="AY258" s="19" t="s">
        <v>177</v>
      </c>
      <c r="BE258" s="192">
        <f>IF(N258="základní",J258,0)</f>
        <v>0</v>
      </c>
      <c r="BF258" s="192">
        <f>IF(N258="snížená",J258,0)</f>
        <v>0</v>
      </c>
      <c r="BG258" s="192">
        <f>IF(N258="zákl. přenesená",J258,0)</f>
        <v>0</v>
      </c>
      <c r="BH258" s="192">
        <f>IF(N258="sníž. přenesená",J258,0)</f>
        <v>0</v>
      </c>
      <c r="BI258" s="192">
        <f>IF(N258="nulová",J258,0)</f>
        <v>0</v>
      </c>
      <c r="BJ258" s="19" t="s">
        <v>85</v>
      </c>
      <c r="BK258" s="192">
        <f>ROUND(I258*H258,2)</f>
        <v>0</v>
      </c>
      <c r="BL258" s="19" t="s">
        <v>269</v>
      </c>
      <c r="BM258" s="191" t="s">
        <v>477</v>
      </c>
    </row>
    <row r="259" s="14" customFormat="1">
      <c r="A259" s="14"/>
      <c r="B259" s="210"/>
      <c r="C259" s="14"/>
      <c r="D259" s="193" t="s">
        <v>271</v>
      </c>
      <c r="E259" s="211" t="s">
        <v>1</v>
      </c>
      <c r="F259" s="212" t="s">
        <v>478</v>
      </c>
      <c r="G259" s="14"/>
      <c r="H259" s="213">
        <v>4.6799999999999997</v>
      </c>
      <c r="I259" s="214"/>
      <c r="J259" s="14"/>
      <c r="K259" s="14"/>
      <c r="L259" s="210"/>
      <c r="M259" s="215"/>
      <c r="N259" s="216"/>
      <c r="O259" s="216"/>
      <c r="P259" s="216"/>
      <c r="Q259" s="216"/>
      <c r="R259" s="216"/>
      <c r="S259" s="216"/>
      <c r="T259" s="217"/>
      <c r="U259" s="14"/>
      <c r="V259" s="14"/>
      <c r="W259" s="14"/>
      <c r="X259" s="14"/>
      <c r="Y259" s="14"/>
      <c r="Z259" s="14"/>
      <c r="AA259" s="14"/>
      <c r="AB259" s="14"/>
      <c r="AC259" s="14"/>
      <c r="AD259" s="14"/>
      <c r="AE259" s="14"/>
      <c r="AT259" s="211" t="s">
        <v>271</v>
      </c>
      <c r="AU259" s="211" t="s">
        <v>87</v>
      </c>
      <c r="AV259" s="14" t="s">
        <v>87</v>
      </c>
      <c r="AW259" s="14" t="s">
        <v>32</v>
      </c>
      <c r="AX259" s="14" t="s">
        <v>77</v>
      </c>
      <c r="AY259" s="211" t="s">
        <v>177</v>
      </c>
    </row>
    <row r="260" s="14" customFormat="1">
      <c r="A260" s="14"/>
      <c r="B260" s="210"/>
      <c r="C260" s="14"/>
      <c r="D260" s="193" t="s">
        <v>271</v>
      </c>
      <c r="E260" s="211" t="s">
        <v>1</v>
      </c>
      <c r="F260" s="212" t="s">
        <v>479</v>
      </c>
      <c r="G260" s="14"/>
      <c r="H260" s="213">
        <v>8.5199999999999996</v>
      </c>
      <c r="I260" s="214"/>
      <c r="J260" s="14"/>
      <c r="K260" s="14"/>
      <c r="L260" s="210"/>
      <c r="M260" s="215"/>
      <c r="N260" s="216"/>
      <c r="O260" s="216"/>
      <c r="P260" s="216"/>
      <c r="Q260" s="216"/>
      <c r="R260" s="216"/>
      <c r="S260" s="216"/>
      <c r="T260" s="217"/>
      <c r="U260" s="14"/>
      <c r="V260" s="14"/>
      <c r="W260" s="14"/>
      <c r="X260" s="14"/>
      <c r="Y260" s="14"/>
      <c r="Z260" s="14"/>
      <c r="AA260" s="14"/>
      <c r="AB260" s="14"/>
      <c r="AC260" s="14"/>
      <c r="AD260" s="14"/>
      <c r="AE260" s="14"/>
      <c r="AT260" s="211" t="s">
        <v>271</v>
      </c>
      <c r="AU260" s="211" t="s">
        <v>87</v>
      </c>
      <c r="AV260" s="14" t="s">
        <v>87</v>
      </c>
      <c r="AW260" s="14" t="s">
        <v>32</v>
      </c>
      <c r="AX260" s="14" t="s">
        <v>77</v>
      </c>
      <c r="AY260" s="211" t="s">
        <v>177</v>
      </c>
    </row>
    <row r="261" s="14" customFormat="1">
      <c r="A261" s="14"/>
      <c r="B261" s="210"/>
      <c r="C261" s="14"/>
      <c r="D261" s="193" t="s">
        <v>271</v>
      </c>
      <c r="E261" s="211" t="s">
        <v>1</v>
      </c>
      <c r="F261" s="212" t="s">
        <v>480</v>
      </c>
      <c r="G261" s="14"/>
      <c r="H261" s="213">
        <v>6.96</v>
      </c>
      <c r="I261" s="214"/>
      <c r="J261" s="14"/>
      <c r="K261" s="14"/>
      <c r="L261" s="210"/>
      <c r="M261" s="215"/>
      <c r="N261" s="216"/>
      <c r="O261" s="216"/>
      <c r="P261" s="216"/>
      <c r="Q261" s="216"/>
      <c r="R261" s="216"/>
      <c r="S261" s="216"/>
      <c r="T261" s="217"/>
      <c r="U261" s="14"/>
      <c r="V261" s="14"/>
      <c r="W261" s="14"/>
      <c r="X261" s="14"/>
      <c r="Y261" s="14"/>
      <c r="Z261" s="14"/>
      <c r="AA261" s="14"/>
      <c r="AB261" s="14"/>
      <c r="AC261" s="14"/>
      <c r="AD261" s="14"/>
      <c r="AE261" s="14"/>
      <c r="AT261" s="211" t="s">
        <v>271</v>
      </c>
      <c r="AU261" s="211" t="s">
        <v>87</v>
      </c>
      <c r="AV261" s="14" t="s">
        <v>87</v>
      </c>
      <c r="AW261" s="14" t="s">
        <v>32</v>
      </c>
      <c r="AX261" s="14" t="s">
        <v>77</v>
      </c>
      <c r="AY261" s="211" t="s">
        <v>177</v>
      </c>
    </row>
    <row r="262" s="14" customFormat="1">
      <c r="A262" s="14"/>
      <c r="B262" s="210"/>
      <c r="C262" s="14"/>
      <c r="D262" s="193" t="s">
        <v>271</v>
      </c>
      <c r="E262" s="211" t="s">
        <v>1</v>
      </c>
      <c r="F262" s="212" t="s">
        <v>481</v>
      </c>
      <c r="G262" s="14"/>
      <c r="H262" s="213">
        <v>4.04</v>
      </c>
      <c r="I262" s="214"/>
      <c r="J262" s="14"/>
      <c r="K262" s="14"/>
      <c r="L262" s="210"/>
      <c r="M262" s="215"/>
      <c r="N262" s="216"/>
      <c r="O262" s="216"/>
      <c r="P262" s="216"/>
      <c r="Q262" s="216"/>
      <c r="R262" s="216"/>
      <c r="S262" s="216"/>
      <c r="T262" s="217"/>
      <c r="U262" s="14"/>
      <c r="V262" s="14"/>
      <c r="W262" s="14"/>
      <c r="X262" s="14"/>
      <c r="Y262" s="14"/>
      <c r="Z262" s="14"/>
      <c r="AA262" s="14"/>
      <c r="AB262" s="14"/>
      <c r="AC262" s="14"/>
      <c r="AD262" s="14"/>
      <c r="AE262" s="14"/>
      <c r="AT262" s="211" t="s">
        <v>271</v>
      </c>
      <c r="AU262" s="211" t="s">
        <v>87</v>
      </c>
      <c r="AV262" s="14" t="s">
        <v>87</v>
      </c>
      <c r="AW262" s="14" t="s">
        <v>32</v>
      </c>
      <c r="AX262" s="14" t="s">
        <v>77</v>
      </c>
      <c r="AY262" s="211" t="s">
        <v>177</v>
      </c>
    </row>
    <row r="263" s="15" customFormat="1">
      <c r="A263" s="15"/>
      <c r="B263" s="218"/>
      <c r="C263" s="15"/>
      <c r="D263" s="193" t="s">
        <v>271</v>
      </c>
      <c r="E263" s="219" t="s">
        <v>1</v>
      </c>
      <c r="F263" s="220" t="s">
        <v>276</v>
      </c>
      <c r="G263" s="15"/>
      <c r="H263" s="221">
        <v>24.199999999999999</v>
      </c>
      <c r="I263" s="222"/>
      <c r="J263" s="15"/>
      <c r="K263" s="15"/>
      <c r="L263" s="218"/>
      <c r="M263" s="223"/>
      <c r="N263" s="224"/>
      <c r="O263" s="224"/>
      <c r="P263" s="224"/>
      <c r="Q263" s="224"/>
      <c r="R263" s="224"/>
      <c r="S263" s="224"/>
      <c r="T263" s="225"/>
      <c r="U263" s="15"/>
      <c r="V263" s="15"/>
      <c r="W263" s="15"/>
      <c r="X263" s="15"/>
      <c r="Y263" s="15"/>
      <c r="Z263" s="15"/>
      <c r="AA263" s="15"/>
      <c r="AB263" s="15"/>
      <c r="AC263" s="15"/>
      <c r="AD263" s="15"/>
      <c r="AE263" s="15"/>
      <c r="AT263" s="219" t="s">
        <v>271</v>
      </c>
      <c r="AU263" s="219" t="s">
        <v>87</v>
      </c>
      <c r="AV263" s="15" t="s">
        <v>269</v>
      </c>
      <c r="AW263" s="15" t="s">
        <v>32</v>
      </c>
      <c r="AX263" s="15" t="s">
        <v>85</v>
      </c>
      <c r="AY263" s="219" t="s">
        <v>177</v>
      </c>
    </row>
    <row r="264" s="2" customFormat="1" ht="16.5" customHeight="1">
      <c r="A264" s="38"/>
      <c r="B264" s="179"/>
      <c r="C264" s="180" t="s">
        <v>239</v>
      </c>
      <c r="D264" s="180" t="s">
        <v>180</v>
      </c>
      <c r="E264" s="181" t="s">
        <v>482</v>
      </c>
      <c r="F264" s="182" t="s">
        <v>483</v>
      </c>
      <c r="G264" s="183" t="s">
        <v>220</v>
      </c>
      <c r="H264" s="184">
        <v>24.199999999999999</v>
      </c>
      <c r="I264" s="185"/>
      <c r="J264" s="186">
        <f>ROUND(I264*H264,2)</f>
        <v>0</v>
      </c>
      <c r="K264" s="182" t="s">
        <v>268</v>
      </c>
      <c r="L264" s="39"/>
      <c r="M264" s="187" t="s">
        <v>1</v>
      </c>
      <c r="N264" s="188" t="s">
        <v>42</v>
      </c>
      <c r="O264" s="77"/>
      <c r="P264" s="189">
        <f>O264*H264</f>
        <v>0</v>
      </c>
      <c r="Q264" s="189">
        <v>0</v>
      </c>
      <c r="R264" s="189">
        <f>Q264*H264</f>
        <v>0</v>
      </c>
      <c r="S264" s="189">
        <v>0</v>
      </c>
      <c r="T264" s="190">
        <f>S264*H264</f>
        <v>0</v>
      </c>
      <c r="U264" s="38"/>
      <c r="V264" s="38"/>
      <c r="W264" s="38"/>
      <c r="X264" s="38"/>
      <c r="Y264" s="38"/>
      <c r="Z264" s="38"/>
      <c r="AA264" s="38"/>
      <c r="AB264" s="38"/>
      <c r="AC264" s="38"/>
      <c r="AD264" s="38"/>
      <c r="AE264" s="38"/>
      <c r="AR264" s="191" t="s">
        <v>269</v>
      </c>
      <c r="AT264" s="191" t="s">
        <v>180</v>
      </c>
      <c r="AU264" s="191" t="s">
        <v>87</v>
      </c>
      <c r="AY264" s="19" t="s">
        <v>177</v>
      </c>
      <c r="BE264" s="192">
        <f>IF(N264="základní",J264,0)</f>
        <v>0</v>
      </c>
      <c r="BF264" s="192">
        <f>IF(N264="snížená",J264,0)</f>
        <v>0</v>
      </c>
      <c r="BG264" s="192">
        <f>IF(N264="zákl. přenesená",J264,0)</f>
        <v>0</v>
      </c>
      <c r="BH264" s="192">
        <f>IF(N264="sníž. přenesená",J264,0)</f>
        <v>0</v>
      </c>
      <c r="BI264" s="192">
        <f>IF(N264="nulová",J264,0)</f>
        <v>0</v>
      </c>
      <c r="BJ264" s="19" t="s">
        <v>85</v>
      </c>
      <c r="BK264" s="192">
        <f>ROUND(I264*H264,2)</f>
        <v>0</v>
      </c>
      <c r="BL264" s="19" t="s">
        <v>269</v>
      </c>
      <c r="BM264" s="191" t="s">
        <v>484</v>
      </c>
    </row>
    <row r="265" s="2" customFormat="1" ht="24.15" customHeight="1">
      <c r="A265" s="38"/>
      <c r="B265" s="179"/>
      <c r="C265" s="180" t="s">
        <v>485</v>
      </c>
      <c r="D265" s="180" t="s">
        <v>180</v>
      </c>
      <c r="E265" s="181" t="s">
        <v>486</v>
      </c>
      <c r="F265" s="182" t="s">
        <v>487</v>
      </c>
      <c r="G265" s="183" t="s">
        <v>300</v>
      </c>
      <c r="H265" s="184">
        <v>0.23000000000000001</v>
      </c>
      <c r="I265" s="185"/>
      <c r="J265" s="186">
        <f>ROUND(I265*H265,2)</f>
        <v>0</v>
      </c>
      <c r="K265" s="182" t="s">
        <v>268</v>
      </c>
      <c r="L265" s="39"/>
      <c r="M265" s="187" t="s">
        <v>1</v>
      </c>
      <c r="N265" s="188" t="s">
        <v>42</v>
      </c>
      <c r="O265" s="77"/>
      <c r="P265" s="189">
        <f>O265*H265</f>
        <v>0</v>
      </c>
      <c r="Q265" s="189">
        <v>1.0529056800000001</v>
      </c>
      <c r="R265" s="189">
        <f>Q265*H265</f>
        <v>0.24216830640000003</v>
      </c>
      <c r="S265" s="189">
        <v>0</v>
      </c>
      <c r="T265" s="190">
        <f>S265*H265</f>
        <v>0</v>
      </c>
      <c r="U265" s="38"/>
      <c r="V265" s="38"/>
      <c r="W265" s="38"/>
      <c r="X265" s="38"/>
      <c r="Y265" s="38"/>
      <c r="Z265" s="38"/>
      <c r="AA265" s="38"/>
      <c r="AB265" s="38"/>
      <c r="AC265" s="38"/>
      <c r="AD265" s="38"/>
      <c r="AE265" s="38"/>
      <c r="AR265" s="191" t="s">
        <v>269</v>
      </c>
      <c r="AT265" s="191" t="s">
        <v>180</v>
      </c>
      <c r="AU265" s="191" t="s">
        <v>87</v>
      </c>
      <c r="AY265" s="19" t="s">
        <v>177</v>
      </c>
      <c r="BE265" s="192">
        <f>IF(N265="základní",J265,0)</f>
        <v>0</v>
      </c>
      <c r="BF265" s="192">
        <f>IF(N265="snížená",J265,0)</f>
        <v>0</v>
      </c>
      <c r="BG265" s="192">
        <f>IF(N265="zákl. přenesená",J265,0)</f>
        <v>0</v>
      </c>
      <c r="BH265" s="192">
        <f>IF(N265="sníž. přenesená",J265,0)</f>
        <v>0</v>
      </c>
      <c r="BI265" s="192">
        <f>IF(N265="nulová",J265,0)</f>
        <v>0</v>
      </c>
      <c r="BJ265" s="19" t="s">
        <v>85</v>
      </c>
      <c r="BK265" s="192">
        <f>ROUND(I265*H265,2)</f>
        <v>0</v>
      </c>
      <c r="BL265" s="19" t="s">
        <v>269</v>
      </c>
      <c r="BM265" s="191" t="s">
        <v>488</v>
      </c>
    </row>
    <row r="266" s="14" customFormat="1">
      <c r="A266" s="14"/>
      <c r="B266" s="210"/>
      <c r="C266" s="14"/>
      <c r="D266" s="193" t="s">
        <v>271</v>
      </c>
      <c r="E266" s="211" t="s">
        <v>1</v>
      </c>
      <c r="F266" s="212" t="s">
        <v>489</v>
      </c>
      <c r="G266" s="14"/>
      <c r="H266" s="213">
        <v>0.23000000000000001</v>
      </c>
      <c r="I266" s="214"/>
      <c r="J266" s="14"/>
      <c r="K266" s="14"/>
      <c r="L266" s="210"/>
      <c r="M266" s="215"/>
      <c r="N266" s="216"/>
      <c r="O266" s="216"/>
      <c r="P266" s="216"/>
      <c r="Q266" s="216"/>
      <c r="R266" s="216"/>
      <c r="S266" s="216"/>
      <c r="T266" s="217"/>
      <c r="U266" s="14"/>
      <c r="V266" s="14"/>
      <c r="W266" s="14"/>
      <c r="X266" s="14"/>
      <c r="Y266" s="14"/>
      <c r="Z266" s="14"/>
      <c r="AA266" s="14"/>
      <c r="AB266" s="14"/>
      <c r="AC266" s="14"/>
      <c r="AD266" s="14"/>
      <c r="AE266" s="14"/>
      <c r="AT266" s="211" t="s">
        <v>271</v>
      </c>
      <c r="AU266" s="211" t="s">
        <v>87</v>
      </c>
      <c r="AV266" s="14" t="s">
        <v>87</v>
      </c>
      <c r="AW266" s="14" t="s">
        <v>32</v>
      </c>
      <c r="AX266" s="14" t="s">
        <v>85</v>
      </c>
      <c r="AY266" s="211" t="s">
        <v>177</v>
      </c>
    </row>
    <row r="267" s="12" customFormat="1" ht="22.8" customHeight="1">
      <c r="A267" s="12"/>
      <c r="B267" s="166"/>
      <c r="C267" s="12"/>
      <c r="D267" s="167" t="s">
        <v>76</v>
      </c>
      <c r="E267" s="177" t="s">
        <v>176</v>
      </c>
      <c r="F267" s="177" t="s">
        <v>490</v>
      </c>
      <c r="G267" s="12"/>
      <c r="H267" s="12"/>
      <c r="I267" s="169"/>
      <c r="J267" s="178">
        <f>BK267</f>
        <v>0</v>
      </c>
      <c r="K267" s="12"/>
      <c r="L267" s="166"/>
      <c r="M267" s="171"/>
      <c r="N267" s="172"/>
      <c r="O267" s="172"/>
      <c r="P267" s="173">
        <f>SUM(P268:P283)</f>
        <v>0</v>
      </c>
      <c r="Q267" s="172"/>
      <c r="R267" s="173">
        <f>SUM(R268:R283)</f>
        <v>29.730399250000001</v>
      </c>
      <c r="S267" s="172"/>
      <c r="T267" s="174">
        <f>SUM(T268:T283)</f>
        <v>0</v>
      </c>
      <c r="U267" s="12"/>
      <c r="V267" s="12"/>
      <c r="W267" s="12"/>
      <c r="X267" s="12"/>
      <c r="Y267" s="12"/>
      <c r="Z267" s="12"/>
      <c r="AA267" s="12"/>
      <c r="AB267" s="12"/>
      <c r="AC267" s="12"/>
      <c r="AD267" s="12"/>
      <c r="AE267" s="12"/>
      <c r="AR267" s="167" t="s">
        <v>85</v>
      </c>
      <c r="AT267" s="175" t="s">
        <v>76</v>
      </c>
      <c r="AU267" s="175" t="s">
        <v>85</v>
      </c>
      <c r="AY267" s="167" t="s">
        <v>177</v>
      </c>
      <c r="BK267" s="176">
        <f>SUM(BK268:BK283)</f>
        <v>0</v>
      </c>
    </row>
    <row r="268" s="2" customFormat="1" ht="24.15" customHeight="1">
      <c r="A268" s="38"/>
      <c r="B268" s="179"/>
      <c r="C268" s="180" t="s">
        <v>491</v>
      </c>
      <c r="D268" s="180" t="s">
        <v>180</v>
      </c>
      <c r="E268" s="181" t="s">
        <v>492</v>
      </c>
      <c r="F268" s="182" t="s">
        <v>493</v>
      </c>
      <c r="G268" s="183" t="s">
        <v>220</v>
      </c>
      <c r="H268" s="184">
        <v>131.5</v>
      </c>
      <c r="I268" s="185"/>
      <c r="J268" s="186">
        <f>ROUND(I268*H268,2)</f>
        <v>0</v>
      </c>
      <c r="K268" s="182" t="s">
        <v>268</v>
      </c>
      <c r="L268" s="39"/>
      <c r="M268" s="187" t="s">
        <v>1</v>
      </c>
      <c r="N268" s="188" t="s">
        <v>42</v>
      </c>
      <c r="O268" s="77"/>
      <c r="P268" s="189">
        <f>O268*H268</f>
        <v>0</v>
      </c>
      <c r="Q268" s="189">
        <v>0</v>
      </c>
      <c r="R268" s="189">
        <f>Q268*H268</f>
        <v>0</v>
      </c>
      <c r="S268" s="189">
        <v>0</v>
      </c>
      <c r="T268" s="190">
        <f>S268*H268</f>
        <v>0</v>
      </c>
      <c r="U268" s="38"/>
      <c r="V268" s="38"/>
      <c r="W268" s="38"/>
      <c r="X268" s="38"/>
      <c r="Y268" s="38"/>
      <c r="Z268" s="38"/>
      <c r="AA268" s="38"/>
      <c r="AB268" s="38"/>
      <c r="AC268" s="38"/>
      <c r="AD268" s="38"/>
      <c r="AE268" s="38"/>
      <c r="AR268" s="191" t="s">
        <v>269</v>
      </c>
      <c r="AT268" s="191" t="s">
        <v>180</v>
      </c>
      <c r="AU268" s="191" t="s">
        <v>87</v>
      </c>
      <c r="AY268" s="19" t="s">
        <v>177</v>
      </c>
      <c r="BE268" s="192">
        <f>IF(N268="základní",J268,0)</f>
        <v>0</v>
      </c>
      <c r="BF268" s="192">
        <f>IF(N268="snížená",J268,0)</f>
        <v>0</v>
      </c>
      <c r="BG268" s="192">
        <f>IF(N268="zákl. přenesená",J268,0)</f>
        <v>0</v>
      </c>
      <c r="BH268" s="192">
        <f>IF(N268="sníž. přenesená",J268,0)</f>
        <v>0</v>
      </c>
      <c r="BI268" s="192">
        <f>IF(N268="nulová",J268,0)</f>
        <v>0</v>
      </c>
      <c r="BJ268" s="19" t="s">
        <v>85</v>
      </c>
      <c r="BK268" s="192">
        <f>ROUND(I268*H268,2)</f>
        <v>0</v>
      </c>
      <c r="BL268" s="19" t="s">
        <v>269</v>
      </c>
      <c r="BM268" s="191" t="s">
        <v>494</v>
      </c>
    </row>
    <row r="269" s="14" customFormat="1">
      <c r="A269" s="14"/>
      <c r="B269" s="210"/>
      <c r="C269" s="14"/>
      <c r="D269" s="193" t="s">
        <v>271</v>
      </c>
      <c r="E269" s="211" t="s">
        <v>1</v>
      </c>
      <c r="F269" s="212" t="s">
        <v>321</v>
      </c>
      <c r="G269" s="14"/>
      <c r="H269" s="213">
        <v>131.5</v>
      </c>
      <c r="I269" s="214"/>
      <c r="J269" s="14"/>
      <c r="K269" s="14"/>
      <c r="L269" s="210"/>
      <c r="M269" s="215"/>
      <c r="N269" s="216"/>
      <c r="O269" s="216"/>
      <c r="P269" s="216"/>
      <c r="Q269" s="216"/>
      <c r="R269" s="216"/>
      <c r="S269" s="216"/>
      <c r="T269" s="217"/>
      <c r="U269" s="14"/>
      <c r="V269" s="14"/>
      <c r="W269" s="14"/>
      <c r="X269" s="14"/>
      <c r="Y269" s="14"/>
      <c r="Z269" s="14"/>
      <c r="AA269" s="14"/>
      <c r="AB269" s="14"/>
      <c r="AC269" s="14"/>
      <c r="AD269" s="14"/>
      <c r="AE269" s="14"/>
      <c r="AT269" s="211" t="s">
        <v>271</v>
      </c>
      <c r="AU269" s="211" t="s">
        <v>87</v>
      </c>
      <c r="AV269" s="14" t="s">
        <v>87</v>
      </c>
      <c r="AW269" s="14" t="s">
        <v>32</v>
      </c>
      <c r="AX269" s="14" t="s">
        <v>85</v>
      </c>
      <c r="AY269" s="211" t="s">
        <v>177</v>
      </c>
    </row>
    <row r="270" s="2" customFormat="1" ht="21.75" customHeight="1">
      <c r="A270" s="38"/>
      <c r="B270" s="179"/>
      <c r="C270" s="180" t="s">
        <v>495</v>
      </c>
      <c r="D270" s="180" t="s">
        <v>180</v>
      </c>
      <c r="E270" s="181" t="s">
        <v>496</v>
      </c>
      <c r="F270" s="182" t="s">
        <v>497</v>
      </c>
      <c r="G270" s="183" t="s">
        <v>220</v>
      </c>
      <c r="H270" s="184">
        <v>131.5</v>
      </c>
      <c r="I270" s="185"/>
      <c r="J270" s="186">
        <f>ROUND(I270*H270,2)</f>
        <v>0</v>
      </c>
      <c r="K270" s="182" t="s">
        <v>268</v>
      </c>
      <c r="L270" s="39"/>
      <c r="M270" s="187" t="s">
        <v>1</v>
      </c>
      <c r="N270" s="188" t="s">
        <v>42</v>
      </c>
      <c r="O270" s="77"/>
      <c r="P270" s="189">
        <f>O270*H270</f>
        <v>0</v>
      </c>
      <c r="Q270" s="189">
        <v>0</v>
      </c>
      <c r="R270" s="189">
        <f>Q270*H270</f>
        <v>0</v>
      </c>
      <c r="S270" s="189">
        <v>0</v>
      </c>
      <c r="T270" s="190">
        <f>S270*H270</f>
        <v>0</v>
      </c>
      <c r="U270" s="38"/>
      <c r="V270" s="38"/>
      <c r="W270" s="38"/>
      <c r="X270" s="38"/>
      <c r="Y270" s="38"/>
      <c r="Z270" s="38"/>
      <c r="AA270" s="38"/>
      <c r="AB270" s="38"/>
      <c r="AC270" s="38"/>
      <c r="AD270" s="38"/>
      <c r="AE270" s="38"/>
      <c r="AR270" s="191" t="s">
        <v>269</v>
      </c>
      <c r="AT270" s="191" t="s">
        <v>180</v>
      </c>
      <c r="AU270" s="191" t="s">
        <v>87</v>
      </c>
      <c r="AY270" s="19" t="s">
        <v>177</v>
      </c>
      <c r="BE270" s="192">
        <f>IF(N270="základní",J270,0)</f>
        <v>0</v>
      </c>
      <c r="BF270" s="192">
        <f>IF(N270="snížená",J270,0)</f>
        <v>0</v>
      </c>
      <c r="BG270" s="192">
        <f>IF(N270="zákl. přenesená",J270,0)</f>
        <v>0</v>
      </c>
      <c r="BH270" s="192">
        <f>IF(N270="sníž. přenesená",J270,0)</f>
        <v>0</v>
      </c>
      <c r="BI270" s="192">
        <f>IF(N270="nulová",J270,0)</f>
        <v>0</v>
      </c>
      <c r="BJ270" s="19" t="s">
        <v>85</v>
      </c>
      <c r="BK270" s="192">
        <f>ROUND(I270*H270,2)</f>
        <v>0</v>
      </c>
      <c r="BL270" s="19" t="s">
        <v>269</v>
      </c>
      <c r="BM270" s="191" t="s">
        <v>498</v>
      </c>
    </row>
    <row r="271" s="14" customFormat="1">
      <c r="A271" s="14"/>
      <c r="B271" s="210"/>
      <c r="C271" s="14"/>
      <c r="D271" s="193" t="s">
        <v>271</v>
      </c>
      <c r="E271" s="211" t="s">
        <v>1</v>
      </c>
      <c r="F271" s="212" t="s">
        <v>321</v>
      </c>
      <c r="G271" s="14"/>
      <c r="H271" s="213">
        <v>131.5</v>
      </c>
      <c r="I271" s="214"/>
      <c r="J271" s="14"/>
      <c r="K271" s="14"/>
      <c r="L271" s="210"/>
      <c r="M271" s="215"/>
      <c r="N271" s="216"/>
      <c r="O271" s="216"/>
      <c r="P271" s="216"/>
      <c r="Q271" s="216"/>
      <c r="R271" s="216"/>
      <c r="S271" s="216"/>
      <c r="T271" s="217"/>
      <c r="U271" s="14"/>
      <c r="V271" s="14"/>
      <c r="W271" s="14"/>
      <c r="X271" s="14"/>
      <c r="Y271" s="14"/>
      <c r="Z271" s="14"/>
      <c r="AA271" s="14"/>
      <c r="AB271" s="14"/>
      <c r="AC271" s="14"/>
      <c r="AD271" s="14"/>
      <c r="AE271" s="14"/>
      <c r="AT271" s="211" t="s">
        <v>271</v>
      </c>
      <c r="AU271" s="211" t="s">
        <v>87</v>
      </c>
      <c r="AV271" s="14" t="s">
        <v>87</v>
      </c>
      <c r="AW271" s="14" t="s">
        <v>32</v>
      </c>
      <c r="AX271" s="14" t="s">
        <v>85</v>
      </c>
      <c r="AY271" s="211" t="s">
        <v>177</v>
      </c>
    </row>
    <row r="272" s="2" customFormat="1" ht="24.15" customHeight="1">
      <c r="A272" s="38"/>
      <c r="B272" s="179"/>
      <c r="C272" s="180" t="s">
        <v>499</v>
      </c>
      <c r="D272" s="180" t="s">
        <v>180</v>
      </c>
      <c r="E272" s="181" t="s">
        <v>500</v>
      </c>
      <c r="F272" s="182" t="s">
        <v>501</v>
      </c>
      <c r="G272" s="183" t="s">
        <v>220</v>
      </c>
      <c r="H272" s="184">
        <v>39</v>
      </c>
      <c r="I272" s="185"/>
      <c r="J272" s="186">
        <f>ROUND(I272*H272,2)</f>
        <v>0</v>
      </c>
      <c r="K272" s="182" t="s">
        <v>268</v>
      </c>
      <c r="L272" s="39"/>
      <c r="M272" s="187" t="s">
        <v>1</v>
      </c>
      <c r="N272" s="188" t="s">
        <v>42</v>
      </c>
      <c r="O272" s="77"/>
      <c r="P272" s="189">
        <f>O272*H272</f>
        <v>0</v>
      </c>
      <c r="Q272" s="189">
        <v>0.089219999999999994</v>
      </c>
      <c r="R272" s="189">
        <f>Q272*H272</f>
        <v>3.4795799999999999</v>
      </c>
      <c r="S272" s="189">
        <v>0</v>
      </c>
      <c r="T272" s="190">
        <f>S272*H272</f>
        <v>0</v>
      </c>
      <c r="U272" s="38"/>
      <c r="V272" s="38"/>
      <c r="W272" s="38"/>
      <c r="X272" s="38"/>
      <c r="Y272" s="38"/>
      <c r="Z272" s="38"/>
      <c r="AA272" s="38"/>
      <c r="AB272" s="38"/>
      <c r="AC272" s="38"/>
      <c r="AD272" s="38"/>
      <c r="AE272" s="38"/>
      <c r="AR272" s="191" t="s">
        <v>269</v>
      </c>
      <c r="AT272" s="191" t="s">
        <v>180</v>
      </c>
      <c r="AU272" s="191" t="s">
        <v>87</v>
      </c>
      <c r="AY272" s="19" t="s">
        <v>177</v>
      </c>
      <c r="BE272" s="192">
        <f>IF(N272="základní",J272,0)</f>
        <v>0</v>
      </c>
      <c r="BF272" s="192">
        <f>IF(N272="snížená",J272,0)</f>
        <v>0</v>
      </c>
      <c r="BG272" s="192">
        <f>IF(N272="zákl. přenesená",J272,0)</f>
        <v>0</v>
      </c>
      <c r="BH272" s="192">
        <f>IF(N272="sníž. přenesená",J272,0)</f>
        <v>0</v>
      </c>
      <c r="BI272" s="192">
        <f>IF(N272="nulová",J272,0)</f>
        <v>0</v>
      </c>
      <c r="BJ272" s="19" t="s">
        <v>85</v>
      </c>
      <c r="BK272" s="192">
        <f>ROUND(I272*H272,2)</f>
        <v>0</v>
      </c>
      <c r="BL272" s="19" t="s">
        <v>269</v>
      </c>
      <c r="BM272" s="191" t="s">
        <v>502</v>
      </c>
    </row>
    <row r="273" s="13" customFormat="1">
      <c r="A273" s="13"/>
      <c r="B273" s="203"/>
      <c r="C273" s="13"/>
      <c r="D273" s="193" t="s">
        <v>271</v>
      </c>
      <c r="E273" s="204" t="s">
        <v>1</v>
      </c>
      <c r="F273" s="205" t="s">
        <v>503</v>
      </c>
      <c r="G273" s="13"/>
      <c r="H273" s="204" t="s">
        <v>1</v>
      </c>
      <c r="I273" s="206"/>
      <c r="J273" s="13"/>
      <c r="K273" s="13"/>
      <c r="L273" s="203"/>
      <c r="M273" s="207"/>
      <c r="N273" s="208"/>
      <c r="O273" s="208"/>
      <c r="P273" s="208"/>
      <c r="Q273" s="208"/>
      <c r="R273" s="208"/>
      <c r="S273" s="208"/>
      <c r="T273" s="209"/>
      <c r="U273" s="13"/>
      <c r="V273" s="13"/>
      <c r="W273" s="13"/>
      <c r="X273" s="13"/>
      <c r="Y273" s="13"/>
      <c r="Z273" s="13"/>
      <c r="AA273" s="13"/>
      <c r="AB273" s="13"/>
      <c r="AC273" s="13"/>
      <c r="AD273" s="13"/>
      <c r="AE273" s="13"/>
      <c r="AT273" s="204" t="s">
        <v>271</v>
      </c>
      <c r="AU273" s="204" t="s">
        <v>87</v>
      </c>
      <c r="AV273" s="13" t="s">
        <v>85</v>
      </c>
      <c r="AW273" s="13" t="s">
        <v>32</v>
      </c>
      <c r="AX273" s="13" t="s">
        <v>77</v>
      </c>
      <c r="AY273" s="204" t="s">
        <v>177</v>
      </c>
    </row>
    <row r="274" s="14" customFormat="1">
      <c r="A274" s="14"/>
      <c r="B274" s="210"/>
      <c r="C274" s="14"/>
      <c r="D274" s="193" t="s">
        <v>271</v>
      </c>
      <c r="E274" s="211" t="s">
        <v>1</v>
      </c>
      <c r="F274" s="212" t="s">
        <v>239</v>
      </c>
      <c r="G274" s="14"/>
      <c r="H274" s="213">
        <v>39</v>
      </c>
      <c r="I274" s="214"/>
      <c r="J274" s="14"/>
      <c r="K274" s="14"/>
      <c r="L274" s="210"/>
      <c r="M274" s="215"/>
      <c r="N274" s="216"/>
      <c r="O274" s="216"/>
      <c r="P274" s="216"/>
      <c r="Q274" s="216"/>
      <c r="R274" s="216"/>
      <c r="S274" s="216"/>
      <c r="T274" s="217"/>
      <c r="U274" s="14"/>
      <c r="V274" s="14"/>
      <c r="W274" s="14"/>
      <c r="X274" s="14"/>
      <c r="Y274" s="14"/>
      <c r="Z274" s="14"/>
      <c r="AA274" s="14"/>
      <c r="AB274" s="14"/>
      <c r="AC274" s="14"/>
      <c r="AD274" s="14"/>
      <c r="AE274" s="14"/>
      <c r="AT274" s="211" t="s">
        <v>271</v>
      </c>
      <c r="AU274" s="211" t="s">
        <v>87</v>
      </c>
      <c r="AV274" s="14" t="s">
        <v>87</v>
      </c>
      <c r="AW274" s="14" t="s">
        <v>32</v>
      </c>
      <c r="AX274" s="14" t="s">
        <v>77</v>
      </c>
      <c r="AY274" s="211" t="s">
        <v>177</v>
      </c>
    </row>
    <row r="275" s="15" customFormat="1">
      <c r="A275" s="15"/>
      <c r="B275" s="218"/>
      <c r="C275" s="15"/>
      <c r="D275" s="193" t="s">
        <v>271</v>
      </c>
      <c r="E275" s="219" t="s">
        <v>238</v>
      </c>
      <c r="F275" s="220" t="s">
        <v>276</v>
      </c>
      <c r="G275" s="15"/>
      <c r="H275" s="221">
        <v>39</v>
      </c>
      <c r="I275" s="222"/>
      <c r="J275" s="15"/>
      <c r="K275" s="15"/>
      <c r="L275" s="218"/>
      <c r="M275" s="223"/>
      <c r="N275" s="224"/>
      <c r="O275" s="224"/>
      <c r="P275" s="224"/>
      <c r="Q275" s="224"/>
      <c r="R275" s="224"/>
      <c r="S275" s="224"/>
      <c r="T275" s="225"/>
      <c r="U275" s="15"/>
      <c r="V275" s="15"/>
      <c r="W275" s="15"/>
      <c r="X275" s="15"/>
      <c r="Y275" s="15"/>
      <c r="Z275" s="15"/>
      <c r="AA275" s="15"/>
      <c r="AB275" s="15"/>
      <c r="AC275" s="15"/>
      <c r="AD275" s="15"/>
      <c r="AE275" s="15"/>
      <c r="AT275" s="219" t="s">
        <v>271</v>
      </c>
      <c r="AU275" s="219" t="s">
        <v>87</v>
      </c>
      <c r="AV275" s="15" t="s">
        <v>269</v>
      </c>
      <c r="AW275" s="15" t="s">
        <v>32</v>
      </c>
      <c r="AX275" s="15" t="s">
        <v>85</v>
      </c>
      <c r="AY275" s="219" t="s">
        <v>177</v>
      </c>
    </row>
    <row r="276" s="2" customFormat="1" ht="16.5" customHeight="1">
      <c r="A276" s="38"/>
      <c r="B276" s="179"/>
      <c r="C276" s="226" t="s">
        <v>504</v>
      </c>
      <c r="D276" s="226" t="s">
        <v>330</v>
      </c>
      <c r="E276" s="227" t="s">
        <v>505</v>
      </c>
      <c r="F276" s="228" t="s">
        <v>506</v>
      </c>
      <c r="G276" s="229" t="s">
        <v>220</v>
      </c>
      <c r="H276" s="230">
        <v>40.170000000000002</v>
      </c>
      <c r="I276" s="231"/>
      <c r="J276" s="232">
        <f>ROUND(I276*H276,2)</f>
        <v>0</v>
      </c>
      <c r="K276" s="228" t="s">
        <v>1</v>
      </c>
      <c r="L276" s="233"/>
      <c r="M276" s="234" t="s">
        <v>1</v>
      </c>
      <c r="N276" s="235" t="s">
        <v>42</v>
      </c>
      <c r="O276" s="77"/>
      <c r="P276" s="189">
        <f>O276*H276</f>
        <v>0</v>
      </c>
      <c r="Q276" s="189">
        <v>0.113</v>
      </c>
      <c r="R276" s="189">
        <f>Q276*H276</f>
        <v>4.5392100000000006</v>
      </c>
      <c r="S276" s="189">
        <v>0</v>
      </c>
      <c r="T276" s="190">
        <f>S276*H276</f>
        <v>0</v>
      </c>
      <c r="U276" s="38"/>
      <c r="V276" s="38"/>
      <c r="W276" s="38"/>
      <c r="X276" s="38"/>
      <c r="Y276" s="38"/>
      <c r="Z276" s="38"/>
      <c r="AA276" s="38"/>
      <c r="AB276" s="38"/>
      <c r="AC276" s="38"/>
      <c r="AD276" s="38"/>
      <c r="AE276" s="38"/>
      <c r="AR276" s="191" t="s">
        <v>235</v>
      </c>
      <c r="AT276" s="191" t="s">
        <v>330</v>
      </c>
      <c r="AU276" s="191" t="s">
        <v>87</v>
      </c>
      <c r="AY276" s="19" t="s">
        <v>177</v>
      </c>
      <c r="BE276" s="192">
        <f>IF(N276="základní",J276,0)</f>
        <v>0</v>
      </c>
      <c r="BF276" s="192">
        <f>IF(N276="snížená",J276,0)</f>
        <v>0</v>
      </c>
      <c r="BG276" s="192">
        <f>IF(N276="zákl. přenesená",J276,0)</f>
        <v>0</v>
      </c>
      <c r="BH276" s="192">
        <f>IF(N276="sníž. přenesená",J276,0)</f>
        <v>0</v>
      </c>
      <c r="BI276" s="192">
        <f>IF(N276="nulová",J276,0)</f>
        <v>0</v>
      </c>
      <c r="BJ276" s="19" t="s">
        <v>85</v>
      </c>
      <c r="BK276" s="192">
        <f>ROUND(I276*H276,2)</f>
        <v>0</v>
      </c>
      <c r="BL276" s="19" t="s">
        <v>269</v>
      </c>
      <c r="BM276" s="191" t="s">
        <v>507</v>
      </c>
    </row>
    <row r="277" s="14" customFormat="1">
      <c r="A277" s="14"/>
      <c r="B277" s="210"/>
      <c r="C277" s="14"/>
      <c r="D277" s="193" t="s">
        <v>271</v>
      </c>
      <c r="E277" s="211" t="s">
        <v>1</v>
      </c>
      <c r="F277" s="212" t="s">
        <v>508</v>
      </c>
      <c r="G277" s="14"/>
      <c r="H277" s="213">
        <v>40.170000000000002</v>
      </c>
      <c r="I277" s="214"/>
      <c r="J277" s="14"/>
      <c r="K277" s="14"/>
      <c r="L277" s="210"/>
      <c r="M277" s="215"/>
      <c r="N277" s="216"/>
      <c r="O277" s="216"/>
      <c r="P277" s="216"/>
      <c r="Q277" s="216"/>
      <c r="R277" s="216"/>
      <c r="S277" s="216"/>
      <c r="T277" s="217"/>
      <c r="U277" s="14"/>
      <c r="V277" s="14"/>
      <c r="W277" s="14"/>
      <c r="X277" s="14"/>
      <c r="Y277" s="14"/>
      <c r="Z277" s="14"/>
      <c r="AA277" s="14"/>
      <c r="AB277" s="14"/>
      <c r="AC277" s="14"/>
      <c r="AD277" s="14"/>
      <c r="AE277" s="14"/>
      <c r="AT277" s="211" t="s">
        <v>271</v>
      </c>
      <c r="AU277" s="211" t="s">
        <v>87</v>
      </c>
      <c r="AV277" s="14" t="s">
        <v>87</v>
      </c>
      <c r="AW277" s="14" t="s">
        <v>32</v>
      </c>
      <c r="AX277" s="14" t="s">
        <v>85</v>
      </c>
      <c r="AY277" s="211" t="s">
        <v>177</v>
      </c>
    </row>
    <row r="278" s="2" customFormat="1" ht="24.15" customHeight="1">
      <c r="A278" s="38"/>
      <c r="B278" s="179"/>
      <c r="C278" s="180" t="s">
        <v>509</v>
      </c>
      <c r="D278" s="180" t="s">
        <v>180</v>
      </c>
      <c r="E278" s="181" t="s">
        <v>510</v>
      </c>
      <c r="F278" s="182" t="s">
        <v>511</v>
      </c>
      <c r="G278" s="183" t="s">
        <v>220</v>
      </c>
      <c r="H278" s="184">
        <v>92.5</v>
      </c>
      <c r="I278" s="185"/>
      <c r="J278" s="186">
        <f>ROUND(I278*H278,2)</f>
        <v>0</v>
      </c>
      <c r="K278" s="182" t="s">
        <v>268</v>
      </c>
      <c r="L278" s="39"/>
      <c r="M278" s="187" t="s">
        <v>1</v>
      </c>
      <c r="N278" s="188" t="s">
        <v>42</v>
      </c>
      <c r="O278" s="77"/>
      <c r="P278" s="189">
        <f>O278*H278</f>
        <v>0</v>
      </c>
      <c r="Q278" s="189">
        <v>0.088800000000000004</v>
      </c>
      <c r="R278" s="189">
        <f>Q278*H278</f>
        <v>8.2140000000000004</v>
      </c>
      <c r="S278" s="189">
        <v>0</v>
      </c>
      <c r="T278" s="190">
        <f>S278*H278</f>
        <v>0</v>
      </c>
      <c r="U278" s="38"/>
      <c r="V278" s="38"/>
      <c r="W278" s="38"/>
      <c r="X278" s="38"/>
      <c r="Y278" s="38"/>
      <c r="Z278" s="38"/>
      <c r="AA278" s="38"/>
      <c r="AB278" s="38"/>
      <c r="AC278" s="38"/>
      <c r="AD278" s="38"/>
      <c r="AE278" s="38"/>
      <c r="AR278" s="191" t="s">
        <v>269</v>
      </c>
      <c r="AT278" s="191" t="s">
        <v>180</v>
      </c>
      <c r="AU278" s="191" t="s">
        <v>87</v>
      </c>
      <c r="AY278" s="19" t="s">
        <v>177</v>
      </c>
      <c r="BE278" s="192">
        <f>IF(N278="základní",J278,0)</f>
        <v>0</v>
      </c>
      <c r="BF278" s="192">
        <f>IF(N278="snížená",J278,0)</f>
        <v>0</v>
      </c>
      <c r="BG278" s="192">
        <f>IF(N278="zákl. přenesená",J278,0)</f>
        <v>0</v>
      </c>
      <c r="BH278" s="192">
        <f>IF(N278="sníž. přenesená",J278,0)</f>
        <v>0</v>
      </c>
      <c r="BI278" s="192">
        <f>IF(N278="nulová",J278,0)</f>
        <v>0</v>
      </c>
      <c r="BJ278" s="19" t="s">
        <v>85</v>
      </c>
      <c r="BK278" s="192">
        <f>ROUND(I278*H278,2)</f>
        <v>0</v>
      </c>
      <c r="BL278" s="19" t="s">
        <v>269</v>
      </c>
      <c r="BM278" s="191" t="s">
        <v>512</v>
      </c>
    </row>
    <row r="279" s="13" customFormat="1">
      <c r="A279" s="13"/>
      <c r="B279" s="203"/>
      <c r="C279" s="13"/>
      <c r="D279" s="193" t="s">
        <v>271</v>
      </c>
      <c r="E279" s="204" t="s">
        <v>1</v>
      </c>
      <c r="F279" s="205" t="s">
        <v>513</v>
      </c>
      <c r="G279" s="13"/>
      <c r="H279" s="204" t="s">
        <v>1</v>
      </c>
      <c r="I279" s="206"/>
      <c r="J279" s="13"/>
      <c r="K279" s="13"/>
      <c r="L279" s="203"/>
      <c r="M279" s="207"/>
      <c r="N279" s="208"/>
      <c r="O279" s="208"/>
      <c r="P279" s="208"/>
      <c r="Q279" s="208"/>
      <c r="R279" s="208"/>
      <c r="S279" s="208"/>
      <c r="T279" s="209"/>
      <c r="U279" s="13"/>
      <c r="V279" s="13"/>
      <c r="W279" s="13"/>
      <c r="X279" s="13"/>
      <c r="Y279" s="13"/>
      <c r="Z279" s="13"/>
      <c r="AA279" s="13"/>
      <c r="AB279" s="13"/>
      <c r="AC279" s="13"/>
      <c r="AD279" s="13"/>
      <c r="AE279" s="13"/>
      <c r="AT279" s="204" t="s">
        <v>271</v>
      </c>
      <c r="AU279" s="204" t="s">
        <v>87</v>
      </c>
      <c r="AV279" s="13" t="s">
        <v>85</v>
      </c>
      <c r="AW279" s="13" t="s">
        <v>32</v>
      </c>
      <c r="AX279" s="13" t="s">
        <v>77</v>
      </c>
      <c r="AY279" s="204" t="s">
        <v>177</v>
      </c>
    </row>
    <row r="280" s="14" customFormat="1">
      <c r="A280" s="14"/>
      <c r="B280" s="210"/>
      <c r="C280" s="14"/>
      <c r="D280" s="193" t="s">
        <v>271</v>
      </c>
      <c r="E280" s="211" t="s">
        <v>1</v>
      </c>
      <c r="F280" s="212" t="s">
        <v>237</v>
      </c>
      <c r="G280" s="14"/>
      <c r="H280" s="213">
        <v>92.5</v>
      </c>
      <c r="I280" s="214"/>
      <c r="J280" s="14"/>
      <c r="K280" s="14"/>
      <c r="L280" s="210"/>
      <c r="M280" s="215"/>
      <c r="N280" s="216"/>
      <c r="O280" s="216"/>
      <c r="P280" s="216"/>
      <c r="Q280" s="216"/>
      <c r="R280" s="216"/>
      <c r="S280" s="216"/>
      <c r="T280" s="217"/>
      <c r="U280" s="14"/>
      <c r="V280" s="14"/>
      <c r="W280" s="14"/>
      <c r="X280" s="14"/>
      <c r="Y280" s="14"/>
      <c r="Z280" s="14"/>
      <c r="AA280" s="14"/>
      <c r="AB280" s="14"/>
      <c r="AC280" s="14"/>
      <c r="AD280" s="14"/>
      <c r="AE280" s="14"/>
      <c r="AT280" s="211" t="s">
        <v>271</v>
      </c>
      <c r="AU280" s="211" t="s">
        <v>87</v>
      </c>
      <c r="AV280" s="14" t="s">
        <v>87</v>
      </c>
      <c r="AW280" s="14" t="s">
        <v>32</v>
      </c>
      <c r="AX280" s="14" t="s">
        <v>77</v>
      </c>
      <c r="AY280" s="211" t="s">
        <v>177</v>
      </c>
    </row>
    <row r="281" s="15" customFormat="1">
      <c r="A281" s="15"/>
      <c r="B281" s="218"/>
      <c r="C281" s="15"/>
      <c r="D281" s="193" t="s">
        <v>271</v>
      </c>
      <c r="E281" s="219" t="s">
        <v>236</v>
      </c>
      <c r="F281" s="220" t="s">
        <v>276</v>
      </c>
      <c r="G281" s="15"/>
      <c r="H281" s="221">
        <v>92.5</v>
      </c>
      <c r="I281" s="222"/>
      <c r="J281" s="15"/>
      <c r="K281" s="15"/>
      <c r="L281" s="218"/>
      <c r="M281" s="223"/>
      <c r="N281" s="224"/>
      <c r="O281" s="224"/>
      <c r="P281" s="224"/>
      <c r="Q281" s="224"/>
      <c r="R281" s="224"/>
      <c r="S281" s="224"/>
      <c r="T281" s="225"/>
      <c r="U281" s="15"/>
      <c r="V281" s="15"/>
      <c r="W281" s="15"/>
      <c r="X281" s="15"/>
      <c r="Y281" s="15"/>
      <c r="Z281" s="15"/>
      <c r="AA281" s="15"/>
      <c r="AB281" s="15"/>
      <c r="AC281" s="15"/>
      <c r="AD281" s="15"/>
      <c r="AE281" s="15"/>
      <c r="AT281" s="219" t="s">
        <v>271</v>
      </c>
      <c r="AU281" s="219" t="s">
        <v>87</v>
      </c>
      <c r="AV281" s="15" t="s">
        <v>269</v>
      </c>
      <c r="AW281" s="15" t="s">
        <v>32</v>
      </c>
      <c r="AX281" s="15" t="s">
        <v>85</v>
      </c>
      <c r="AY281" s="219" t="s">
        <v>177</v>
      </c>
    </row>
    <row r="282" s="2" customFormat="1" ht="24.15" customHeight="1">
      <c r="A282" s="38"/>
      <c r="B282" s="179"/>
      <c r="C282" s="226" t="s">
        <v>514</v>
      </c>
      <c r="D282" s="226" t="s">
        <v>330</v>
      </c>
      <c r="E282" s="227" t="s">
        <v>515</v>
      </c>
      <c r="F282" s="228" t="s">
        <v>516</v>
      </c>
      <c r="G282" s="229" t="s">
        <v>220</v>
      </c>
      <c r="H282" s="230">
        <v>95.275000000000006</v>
      </c>
      <c r="I282" s="231"/>
      <c r="J282" s="232">
        <f>ROUND(I282*H282,2)</f>
        <v>0</v>
      </c>
      <c r="K282" s="228" t="s">
        <v>268</v>
      </c>
      <c r="L282" s="233"/>
      <c r="M282" s="234" t="s">
        <v>1</v>
      </c>
      <c r="N282" s="235" t="s">
        <v>42</v>
      </c>
      <c r="O282" s="77"/>
      <c r="P282" s="189">
        <f>O282*H282</f>
        <v>0</v>
      </c>
      <c r="Q282" s="189">
        <v>0.14166999999999999</v>
      </c>
      <c r="R282" s="189">
        <f>Q282*H282</f>
        <v>13.49760925</v>
      </c>
      <c r="S282" s="189">
        <v>0</v>
      </c>
      <c r="T282" s="190">
        <f>S282*H282</f>
        <v>0</v>
      </c>
      <c r="U282" s="38"/>
      <c r="V282" s="38"/>
      <c r="W282" s="38"/>
      <c r="X282" s="38"/>
      <c r="Y282" s="38"/>
      <c r="Z282" s="38"/>
      <c r="AA282" s="38"/>
      <c r="AB282" s="38"/>
      <c r="AC282" s="38"/>
      <c r="AD282" s="38"/>
      <c r="AE282" s="38"/>
      <c r="AR282" s="191" t="s">
        <v>235</v>
      </c>
      <c r="AT282" s="191" t="s">
        <v>330</v>
      </c>
      <c r="AU282" s="191" t="s">
        <v>87</v>
      </c>
      <c r="AY282" s="19" t="s">
        <v>177</v>
      </c>
      <c r="BE282" s="192">
        <f>IF(N282="základní",J282,0)</f>
        <v>0</v>
      </c>
      <c r="BF282" s="192">
        <f>IF(N282="snížená",J282,0)</f>
        <v>0</v>
      </c>
      <c r="BG282" s="192">
        <f>IF(N282="zákl. přenesená",J282,0)</f>
        <v>0</v>
      </c>
      <c r="BH282" s="192">
        <f>IF(N282="sníž. přenesená",J282,0)</f>
        <v>0</v>
      </c>
      <c r="BI282" s="192">
        <f>IF(N282="nulová",J282,0)</f>
        <v>0</v>
      </c>
      <c r="BJ282" s="19" t="s">
        <v>85</v>
      </c>
      <c r="BK282" s="192">
        <f>ROUND(I282*H282,2)</f>
        <v>0</v>
      </c>
      <c r="BL282" s="19" t="s">
        <v>269</v>
      </c>
      <c r="BM282" s="191" t="s">
        <v>517</v>
      </c>
    </row>
    <row r="283" s="14" customFormat="1">
      <c r="A283" s="14"/>
      <c r="B283" s="210"/>
      <c r="C283" s="14"/>
      <c r="D283" s="193" t="s">
        <v>271</v>
      </c>
      <c r="E283" s="211" t="s">
        <v>1</v>
      </c>
      <c r="F283" s="212" t="s">
        <v>518</v>
      </c>
      <c r="G283" s="14"/>
      <c r="H283" s="213">
        <v>95.275000000000006</v>
      </c>
      <c r="I283" s="214"/>
      <c r="J283" s="14"/>
      <c r="K283" s="14"/>
      <c r="L283" s="210"/>
      <c r="M283" s="215"/>
      <c r="N283" s="216"/>
      <c r="O283" s="216"/>
      <c r="P283" s="216"/>
      <c r="Q283" s="216"/>
      <c r="R283" s="216"/>
      <c r="S283" s="216"/>
      <c r="T283" s="217"/>
      <c r="U283" s="14"/>
      <c r="V283" s="14"/>
      <c r="W283" s="14"/>
      <c r="X283" s="14"/>
      <c r="Y283" s="14"/>
      <c r="Z283" s="14"/>
      <c r="AA283" s="14"/>
      <c r="AB283" s="14"/>
      <c r="AC283" s="14"/>
      <c r="AD283" s="14"/>
      <c r="AE283" s="14"/>
      <c r="AT283" s="211" t="s">
        <v>271</v>
      </c>
      <c r="AU283" s="211" t="s">
        <v>87</v>
      </c>
      <c r="AV283" s="14" t="s">
        <v>87</v>
      </c>
      <c r="AW283" s="14" t="s">
        <v>32</v>
      </c>
      <c r="AX283" s="14" t="s">
        <v>85</v>
      </c>
      <c r="AY283" s="211" t="s">
        <v>177</v>
      </c>
    </row>
    <row r="284" s="12" customFormat="1" ht="22.8" customHeight="1">
      <c r="A284" s="12"/>
      <c r="B284" s="166"/>
      <c r="C284" s="12"/>
      <c r="D284" s="167" t="s">
        <v>76</v>
      </c>
      <c r="E284" s="177" t="s">
        <v>303</v>
      </c>
      <c r="F284" s="177" t="s">
        <v>519</v>
      </c>
      <c r="G284" s="12"/>
      <c r="H284" s="12"/>
      <c r="I284" s="169"/>
      <c r="J284" s="178">
        <f>BK284</f>
        <v>0</v>
      </c>
      <c r="K284" s="12"/>
      <c r="L284" s="166"/>
      <c r="M284" s="171"/>
      <c r="N284" s="172"/>
      <c r="O284" s="172"/>
      <c r="P284" s="173">
        <f>SUM(P285:P385)</f>
        <v>0</v>
      </c>
      <c r="Q284" s="172"/>
      <c r="R284" s="173">
        <f>SUM(R285:R385)</f>
        <v>25.189642327112594</v>
      </c>
      <c r="S284" s="172"/>
      <c r="T284" s="174">
        <f>SUM(T285:T385)</f>
        <v>0</v>
      </c>
      <c r="U284" s="12"/>
      <c r="V284" s="12"/>
      <c r="W284" s="12"/>
      <c r="X284" s="12"/>
      <c r="Y284" s="12"/>
      <c r="Z284" s="12"/>
      <c r="AA284" s="12"/>
      <c r="AB284" s="12"/>
      <c r="AC284" s="12"/>
      <c r="AD284" s="12"/>
      <c r="AE284" s="12"/>
      <c r="AR284" s="167" t="s">
        <v>85</v>
      </c>
      <c r="AT284" s="175" t="s">
        <v>76</v>
      </c>
      <c r="AU284" s="175" t="s">
        <v>85</v>
      </c>
      <c r="AY284" s="167" t="s">
        <v>177</v>
      </c>
      <c r="BK284" s="176">
        <f>SUM(BK285:BK385)</f>
        <v>0</v>
      </c>
    </row>
    <row r="285" s="2" customFormat="1" ht="24.15" customHeight="1">
      <c r="A285" s="38"/>
      <c r="B285" s="179"/>
      <c r="C285" s="180" t="s">
        <v>520</v>
      </c>
      <c r="D285" s="180" t="s">
        <v>180</v>
      </c>
      <c r="E285" s="181" t="s">
        <v>521</v>
      </c>
      <c r="F285" s="182" t="s">
        <v>522</v>
      </c>
      <c r="G285" s="183" t="s">
        <v>220</v>
      </c>
      <c r="H285" s="184">
        <v>209.505</v>
      </c>
      <c r="I285" s="185"/>
      <c r="J285" s="186">
        <f>ROUND(I285*H285,2)</f>
        <v>0</v>
      </c>
      <c r="K285" s="182" t="s">
        <v>268</v>
      </c>
      <c r="L285" s="39"/>
      <c r="M285" s="187" t="s">
        <v>1</v>
      </c>
      <c r="N285" s="188" t="s">
        <v>42</v>
      </c>
      <c r="O285" s="77"/>
      <c r="P285" s="189">
        <f>O285*H285</f>
        <v>0</v>
      </c>
      <c r="Q285" s="189">
        <v>0.000263</v>
      </c>
      <c r="R285" s="189">
        <f>Q285*H285</f>
        <v>0.055099814999999996</v>
      </c>
      <c r="S285" s="189">
        <v>0</v>
      </c>
      <c r="T285" s="190">
        <f>S285*H285</f>
        <v>0</v>
      </c>
      <c r="U285" s="38"/>
      <c r="V285" s="38"/>
      <c r="W285" s="38"/>
      <c r="X285" s="38"/>
      <c r="Y285" s="38"/>
      <c r="Z285" s="38"/>
      <c r="AA285" s="38"/>
      <c r="AB285" s="38"/>
      <c r="AC285" s="38"/>
      <c r="AD285" s="38"/>
      <c r="AE285" s="38"/>
      <c r="AR285" s="191" t="s">
        <v>269</v>
      </c>
      <c r="AT285" s="191" t="s">
        <v>180</v>
      </c>
      <c r="AU285" s="191" t="s">
        <v>87</v>
      </c>
      <c r="AY285" s="19" t="s">
        <v>177</v>
      </c>
      <c r="BE285" s="192">
        <f>IF(N285="základní",J285,0)</f>
        <v>0</v>
      </c>
      <c r="BF285" s="192">
        <f>IF(N285="snížená",J285,0)</f>
        <v>0</v>
      </c>
      <c r="BG285" s="192">
        <f>IF(N285="zákl. přenesená",J285,0)</f>
        <v>0</v>
      </c>
      <c r="BH285" s="192">
        <f>IF(N285="sníž. přenesená",J285,0)</f>
        <v>0</v>
      </c>
      <c r="BI285" s="192">
        <f>IF(N285="nulová",J285,0)</f>
        <v>0</v>
      </c>
      <c r="BJ285" s="19" t="s">
        <v>85</v>
      </c>
      <c r="BK285" s="192">
        <f>ROUND(I285*H285,2)</f>
        <v>0</v>
      </c>
      <c r="BL285" s="19" t="s">
        <v>269</v>
      </c>
      <c r="BM285" s="191" t="s">
        <v>523</v>
      </c>
    </row>
    <row r="286" s="14" customFormat="1">
      <c r="A286" s="14"/>
      <c r="B286" s="210"/>
      <c r="C286" s="14"/>
      <c r="D286" s="193" t="s">
        <v>271</v>
      </c>
      <c r="E286" s="211" t="s">
        <v>1</v>
      </c>
      <c r="F286" s="212" t="s">
        <v>230</v>
      </c>
      <c r="G286" s="14"/>
      <c r="H286" s="213">
        <v>209.505</v>
      </c>
      <c r="I286" s="214"/>
      <c r="J286" s="14"/>
      <c r="K286" s="14"/>
      <c r="L286" s="210"/>
      <c r="M286" s="215"/>
      <c r="N286" s="216"/>
      <c r="O286" s="216"/>
      <c r="P286" s="216"/>
      <c r="Q286" s="216"/>
      <c r="R286" s="216"/>
      <c r="S286" s="216"/>
      <c r="T286" s="217"/>
      <c r="U286" s="14"/>
      <c r="V286" s="14"/>
      <c r="W286" s="14"/>
      <c r="X286" s="14"/>
      <c r="Y286" s="14"/>
      <c r="Z286" s="14"/>
      <c r="AA286" s="14"/>
      <c r="AB286" s="14"/>
      <c r="AC286" s="14"/>
      <c r="AD286" s="14"/>
      <c r="AE286" s="14"/>
      <c r="AT286" s="211" t="s">
        <v>271</v>
      </c>
      <c r="AU286" s="211" t="s">
        <v>87</v>
      </c>
      <c r="AV286" s="14" t="s">
        <v>87</v>
      </c>
      <c r="AW286" s="14" t="s">
        <v>32</v>
      </c>
      <c r="AX286" s="14" t="s">
        <v>85</v>
      </c>
      <c r="AY286" s="211" t="s">
        <v>177</v>
      </c>
    </row>
    <row r="287" s="2" customFormat="1" ht="24.15" customHeight="1">
      <c r="A287" s="38"/>
      <c r="B287" s="179"/>
      <c r="C287" s="180" t="s">
        <v>524</v>
      </c>
      <c r="D287" s="180" t="s">
        <v>180</v>
      </c>
      <c r="E287" s="181" t="s">
        <v>525</v>
      </c>
      <c r="F287" s="182" t="s">
        <v>526</v>
      </c>
      <c r="G287" s="183" t="s">
        <v>220</v>
      </c>
      <c r="H287" s="184">
        <v>209.505</v>
      </c>
      <c r="I287" s="185"/>
      <c r="J287" s="186">
        <f>ROUND(I287*H287,2)</f>
        <v>0</v>
      </c>
      <c r="K287" s="182" t="s">
        <v>268</v>
      </c>
      <c r="L287" s="39"/>
      <c r="M287" s="187" t="s">
        <v>1</v>
      </c>
      <c r="N287" s="188" t="s">
        <v>42</v>
      </c>
      <c r="O287" s="77"/>
      <c r="P287" s="189">
        <f>O287*H287</f>
        <v>0</v>
      </c>
      <c r="Q287" s="189">
        <v>0.0043839999999999999</v>
      </c>
      <c r="R287" s="189">
        <f>Q287*H287</f>
        <v>0.91846991999999994</v>
      </c>
      <c r="S287" s="189">
        <v>0</v>
      </c>
      <c r="T287" s="190">
        <f>S287*H287</f>
        <v>0</v>
      </c>
      <c r="U287" s="38"/>
      <c r="V287" s="38"/>
      <c r="W287" s="38"/>
      <c r="X287" s="38"/>
      <c r="Y287" s="38"/>
      <c r="Z287" s="38"/>
      <c r="AA287" s="38"/>
      <c r="AB287" s="38"/>
      <c r="AC287" s="38"/>
      <c r="AD287" s="38"/>
      <c r="AE287" s="38"/>
      <c r="AR287" s="191" t="s">
        <v>269</v>
      </c>
      <c r="AT287" s="191" t="s">
        <v>180</v>
      </c>
      <c r="AU287" s="191" t="s">
        <v>87</v>
      </c>
      <c r="AY287" s="19" t="s">
        <v>177</v>
      </c>
      <c r="BE287" s="192">
        <f>IF(N287="základní",J287,0)</f>
        <v>0</v>
      </c>
      <c r="BF287" s="192">
        <f>IF(N287="snížená",J287,0)</f>
        <v>0</v>
      </c>
      <c r="BG287" s="192">
        <f>IF(N287="zákl. přenesená",J287,0)</f>
        <v>0</v>
      </c>
      <c r="BH287" s="192">
        <f>IF(N287="sníž. přenesená",J287,0)</f>
        <v>0</v>
      </c>
      <c r="BI287" s="192">
        <f>IF(N287="nulová",J287,0)</f>
        <v>0</v>
      </c>
      <c r="BJ287" s="19" t="s">
        <v>85</v>
      </c>
      <c r="BK287" s="192">
        <f>ROUND(I287*H287,2)</f>
        <v>0</v>
      </c>
      <c r="BL287" s="19" t="s">
        <v>269</v>
      </c>
      <c r="BM287" s="191" t="s">
        <v>527</v>
      </c>
    </row>
    <row r="288" s="14" customFormat="1">
      <c r="A288" s="14"/>
      <c r="B288" s="210"/>
      <c r="C288" s="14"/>
      <c r="D288" s="193" t="s">
        <v>271</v>
      </c>
      <c r="E288" s="211" t="s">
        <v>1</v>
      </c>
      <c r="F288" s="212" t="s">
        <v>230</v>
      </c>
      <c r="G288" s="14"/>
      <c r="H288" s="213">
        <v>209.505</v>
      </c>
      <c r="I288" s="214"/>
      <c r="J288" s="14"/>
      <c r="K288" s="14"/>
      <c r="L288" s="210"/>
      <c r="M288" s="215"/>
      <c r="N288" s="216"/>
      <c r="O288" s="216"/>
      <c r="P288" s="216"/>
      <c r="Q288" s="216"/>
      <c r="R288" s="216"/>
      <c r="S288" s="216"/>
      <c r="T288" s="217"/>
      <c r="U288" s="14"/>
      <c r="V288" s="14"/>
      <c r="W288" s="14"/>
      <c r="X288" s="14"/>
      <c r="Y288" s="14"/>
      <c r="Z288" s="14"/>
      <c r="AA288" s="14"/>
      <c r="AB288" s="14"/>
      <c r="AC288" s="14"/>
      <c r="AD288" s="14"/>
      <c r="AE288" s="14"/>
      <c r="AT288" s="211" t="s">
        <v>271</v>
      </c>
      <c r="AU288" s="211" t="s">
        <v>87</v>
      </c>
      <c r="AV288" s="14" t="s">
        <v>87</v>
      </c>
      <c r="AW288" s="14" t="s">
        <v>32</v>
      </c>
      <c r="AX288" s="14" t="s">
        <v>85</v>
      </c>
      <c r="AY288" s="211" t="s">
        <v>177</v>
      </c>
    </row>
    <row r="289" s="2" customFormat="1" ht="24.15" customHeight="1">
      <c r="A289" s="38"/>
      <c r="B289" s="179"/>
      <c r="C289" s="180" t="s">
        <v>528</v>
      </c>
      <c r="D289" s="180" t="s">
        <v>180</v>
      </c>
      <c r="E289" s="181" t="s">
        <v>529</v>
      </c>
      <c r="F289" s="182" t="s">
        <v>530</v>
      </c>
      <c r="G289" s="183" t="s">
        <v>220</v>
      </c>
      <c r="H289" s="184">
        <v>42.439999999999998</v>
      </c>
      <c r="I289" s="185"/>
      <c r="J289" s="186">
        <f>ROUND(I289*H289,2)</f>
        <v>0</v>
      </c>
      <c r="K289" s="182" t="s">
        <v>268</v>
      </c>
      <c r="L289" s="39"/>
      <c r="M289" s="187" t="s">
        <v>1</v>
      </c>
      <c r="N289" s="188" t="s">
        <v>42</v>
      </c>
      <c r="O289" s="77"/>
      <c r="P289" s="189">
        <f>O289*H289</f>
        <v>0</v>
      </c>
      <c r="Q289" s="189">
        <v>0.015400000000000001</v>
      </c>
      <c r="R289" s="189">
        <f>Q289*H289</f>
        <v>0.65357599999999993</v>
      </c>
      <c r="S289" s="189">
        <v>0</v>
      </c>
      <c r="T289" s="190">
        <f>S289*H289</f>
        <v>0</v>
      </c>
      <c r="U289" s="38"/>
      <c r="V289" s="38"/>
      <c r="W289" s="38"/>
      <c r="X289" s="38"/>
      <c r="Y289" s="38"/>
      <c r="Z289" s="38"/>
      <c r="AA289" s="38"/>
      <c r="AB289" s="38"/>
      <c r="AC289" s="38"/>
      <c r="AD289" s="38"/>
      <c r="AE289" s="38"/>
      <c r="AR289" s="191" t="s">
        <v>269</v>
      </c>
      <c r="AT289" s="191" t="s">
        <v>180</v>
      </c>
      <c r="AU289" s="191" t="s">
        <v>87</v>
      </c>
      <c r="AY289" s="19" t="s">
        <v>177</v>
      </c>
      <c r="BE289" s="192">
        <f>IF(N289="základní",J289,0)</f>
        <v>0</v>
      </c>
      <c r="BF289" s="192">
        <f>IF(N289="snížená",J289,0)</f>
        <v>0</v>
      </c>
      <c r="BG289" s="192">
        <f>IF(N289="zákl. přenesená",J289,0)</f>
        <v>0</v>
      </c>
      <c r="BH289" s="192">
        <f>IF(N289="sníž. přenesená",J289,0)</f>
        <v>0</v>
      </c>
      <c r="BI289" s="192">
        <f>IF(N289="nulová",J289,0)</f>
        <v>0</v>
      </c>
      <c r="BJ289" s="19" t="s">
        <v>85</v>
      </c>
      <c r="BK289" s="192">
        <f>ROUND(I289*H289,2)</f>
        <v>0</v>
      </c>
      <c r="BL289" s="19" t="s">
        <v>269</v>
      </c>
      <c r="BM289" s="191" t="s">
        <v>531</v>
      </c>
    </row>
    <row r="290" s="13" customFormat="1">
      <c r="A290" s="13"/>
      <c r="B290" s="203"/>
      <c r="C290" s="13"/>
      <c r="D290" s="193" t="s">
        <v>271</v>
      </c>
      <c r="E290" s="204" t="s">
        <v>1</v>
      </c>
      <c r="F290" s="205" t="s">
        <v>532</v>
      </c>
      <c r="G290" s="13"/>
      <c r="H290" s="204" t="s">
        <v>1</v>
      </c>
      <c r="I290" s="206"/>
      <c r="J290" s="13"/>
      <c r="K290" s="13"/>
      <c r="L290" s="203"/>
      <c r="M290" s="207"/>
      <c r="N290" s="208"/>
      <c r="O290" s="208"/>
      <c r="P290" s="208"/>
      <c r="Q290" s="208"/>
      <c r="R290" s="208"/>
      <c r="S290" s="208"/>
      <c r="T290" s="209"/>
      <c r="U290" s="13"/>
      <c r="V290" s="13"/>
      <c r="W290" s="13"/>
      <c r="X290" s="13"/>
      <c r="Y290" s="13"/>
      <c r="Z290" s="13"/>
      <c r="AA290" s="13"/>
      <c r="AB290" s="13"/>
      <c r="AC290" s="13"/>
      <c r="AD290" s="13"/>
      <c r="AE290" s="13"/>
      <c r="AT290" s="204" t="s">
        <v>271</v>
      </c>
      <c r="AU290" s="204" t="s">
        <v>87</v>
      </c>
      <c r="AV290" s="13" t="s">
        <v>85</v>
      </c>
      <c r="AW290" s="13" t="s">
        <v>32</v>
      </c>
      <c r="AX290" s="13" t="s">
        <v>77</v>
      </c>
      <c r="AY290" s="204" t="s">
        <v>177</v>
      </c>
    </row>
    <row r="291" s="14" customFormat="1">
      <c r="A291" s="14"/>
      <c r="B291" s="210"/>
      <c r="C291" s="14"/>
      <c r="D291" s="193" t="s">
        <v>271</v>
      </c>
      <c r="E291" s="211" t="s">
        <v>1</v>
      </c>
      <c r="F291" s="212" t="s">
        <v>533</v>
      </c>
      <c r="G291" s="14"/>
      <c r="H291" s="213">
        <v>4.2000000000000002</v>
      </c>
      <c r="I291" s="214"/>
      <c r="J291" s="14"/>
      <c r="K291" s="14"/>
      <c r="L291" s="210"/>
      <c r="M291" s="215"/>
      <c r="N291" s="216"/>
      <c r="O291" s="216"/>
      <c r="P291" s="216"/>
      <c r="Q291" s="216"/>
      <c r="R291" s="216"/>
      <c r="S291" s="216"/>
      <c r="T291" s="217"/>
      <c r="U291" s="14"/>
      <c r="V291" s="14"/>
      <c r="W291" s="14"/>
      <c r="X291" s="14"/>
      <c r="Y291" s="14"/>
      <c r="Z291" s="14"/>
      <c r="AA291" s="14"/>
      <c r="AB291" s="14"/>
      <c r="AC291" s="14"/>
      <c r="AD291" s="14"/>
      <c r="AE291" s="14"/>
      <c r="AT291" s="211" t="s">
        <v>271</v>
      </c>
      <c r="AU291" s="211" t="s">
        <v>87</v>
      </c>
      <c r="AV291" s="14" t="s">
        <v>87</v>
      </c>
      <c r="AW291" s="14" t="s">
        <v>32</v>
      </c>
      <c r="AX291" s="14" t="s">
        <v>77</v>
      </c>
      <c r="AY291" s="211" t="s">
        <v>177</v>
      </c>
    </row>
    <row r="292" s="14" customFormat="1">
      <c r="A292" s="14"/>
      <c r="B292" s="210"/>
      <c r="C292" s="14"/>
      <c r="D292" s="193" t="s">
        <v>271</v>
      </c>
      <c r="E292" s="211" t="s">
        <v>1</v>
      </c>
      <c r="F292" s="212" t="s">
        <v>534</v>
      </c>
      <c r="G292" s="14"/>
      <c r="H292" s="213">
        <v>7.5599999999999996</v>
      </c>
      <c r="I292" s="214"/>
      <c r="J292" s="14"/>
      <c r="K292" s="14"/>
      <c r="L292" s="210"/>
      <c r="M292" s="215"/>
      <c r="N292" s="216"/>
      <c r="O292" s="216"/>
      <c r="P292" s="216"/>
      <c r="Q292" s="216"/>
      <c r="R292" s="216"/>
      <c r="S292" s="216"/>
      <c r="T292" s="217"/>
      <c r="U292" s="14"/>
      <c r="V292" s="14"/>
      <c r="W292" s="14"/>
      <c r="X292" s="14"/>
      <c r="Y292" s="14"/>
      <c r="Z292" s="14"/>
      <c r="AA292" s="14"/>
      <c r="AB292" s="14"/>
      <c r="AC292" s="14"/>
      <c r="AD292" s="14"/>
      <c r="AE292" s="14"/>
      <c r="AT292" s="211" t="s">
        <v>271</v>
      </c>
      <c r="AU292" s="211" t="s">
        <v>87</v>
      </c>
      <c r="AV292" s="14" t="s">
        <v>87</v>
      </c>
      <c r="AW292" s="14" t="s">
        <v>32</v>
      </c>
      <c r="AX292" s="14" t="s">
        <v>77</v>
      </c>
      <c r="AY292" s="211" t="s">
        <v>177</v>
      </c>
    </row>
    <row r="293" s="14" customFormat="1">
      <c r="A293" s="14"/>
      <c r="B293" s="210"/>
      <c r="C293" s="14"/>
      <c r="D293" s="193" t="s">
        <v>271</v>
      </c>
      <c r="E293" s="211" t="s">
        <v>1</v>
      </c>
      <c r="F293" s="212" t="s">
        <v>535</v>
      </c>
      <c r="G293" s="14"/>
      <c r="H293" s="213">
        <v>6.5099999999999998</v>
      </c>
      <c r="I293" s="214"/>
      <c r="J293" s="14"/>
      <c r="K293" s="14"/>
      <c r="L293" s="210"/>
      <c r="M293" s="215"/>
      <c r="N293" s="216"/>
      <c r="O293" s="216"/>
      <c r="P293" s="216"/>
      <c r="Q293" s="216"/>
      <c r="R293" s="216"/>
      <c r="S293" s="216"/>
      <c r="T293" s="217"/>
      <c r="U293" s="14"/>
      <c r="V293" s="14"/>
      <c r="W293" s="14"/>
      <c r="X293" s="14"/>
      <c r="Y293" s="14"/>
      <c r="Z293" s="14"/>
      <c r="AA293" s="14"/>
      <c r="AB293" s="14"/>
      <c r="AC293" s="14"/>
      <c r="AD293" s="14"/>
      <c r="AE293" s="14"/>
      <c r="AT293" s="211" t="s">
        <v>271</v>
      </c>
      <c r="AU293" s="211" t="s">
        <v>87</v>
      </c>
      <c r="AV293" s="14" t="s">
        <v>87</v>
      </c>
      <c r="AW293" s="14" t="s">
        <v>32</v>
      </c>
      <c r="AX293" s="14" t="s">
        <v>77</v>
      </c>
      <c r="AY293" s="211" t="s">
        <v>177</v>
      </c>
    </row>
    <row r="294" s="14" customFormat="1">
      <c r="A294" s="14"/>
      <c r="B294" s="210"/>
      <c r="C294" s="14"/>
      <c r="D294" s="193" t="s">
        <v>271</v>
      </c>
      <c r="E294" s="211" t="s">
        <v>1</v>
      </c>
      <c r="F294" s="212" t="s">
        <v>536</v>
      </c>
      <c r="G294" s="14"/>
      <c r="H294" s="213">
        <v>4.2000000000000002</v>
      </c>
      <c r="I294" s="214"/>
      <c r="J294" s="14"/>
      <c r="K294" s="14"/>
      <c r="L294" s="210"/>
      <c r="M294" s="215"/>
      <c r="N294" s="216"/>
      <c r="O294" s="216"/>
      <c r="P294" s="216"/>
      <c r="Q294" s="216"/>
      <c r="R294" s="216"/>
      <c r="S294" s="216"/>
      <c r="T294" s="217"/>
      <c r="U294" s="14"/>
      <c r="V294" s="14"/>
      <c r="W294" s="14"/>
      <c r="X294" s="14"/>
      <c r="Y294" s="14"/>
      <c r="Z294" s="14"/>
      <c r="AA294" s="14"/>
      <c r="AB294" s="14"/>
      <c r="AC294" s="14"/>
      <c r="AD294" s="14"/>
      <c r="AE294" s="14"/>
      <c r="AT294" s="211" t="s">
        <v>271</v>
      </c>
      <c r="AU294" s="211" t="s">
        <v>87</v>
      </c>
      <c r="AV294" s="14" t="s">
        <v>87</v>
      </c>
      <c r="AW294" s="14" t="s">
        <v>32</v>
      </c>
      <c r="AX294" s="14" t="s">
        <v>77</v>
      </c>
      <c r="AY294" s="211" t="s">
        <v>177</v>
      </c>
    </row>
    <row r="295" s="14" customFormat="1">
      <c r="A295" s="14"/>
      <c r="B295" s="210"/>
      <c r="C295" s="14"/>
      <c r="D295" s="193" t="s">
        <v>271</v>
      </c>
      <c r="E295" s="211" t="s">
        <v>1</v>
      </c>
      <c r="F295" s="212" t="s">
        <v>537</v>
      </c>
      <c r="G295" s="14"/>
      <c r="H295" s="213">
        <v>5.8799999999999999</v>
      </c>
      <c r="I295" s="214"/>
      <c r="J295" s="14"/>
      <c r="K295" s="14"/>
      <c r="L295" s="210"/>
      <c r="M295" s="215"/>
      <c r="N295" s="216"/>
      <c r="O295" s="216"/>
      <c r="P295" s="216"/>
      <c r="Q295" s="216"/>
      <c r="R295" s="216"/>
      <c r="S295" s="216"/>
      <c r="T295" s="217"/>
      <c r="U295" s="14"/>
      <c r="V295" s="14"/>
      <c r="W295" s="14"/>
      <c r="X295" s="14"/>
      <c r="Y295" s="14"/>
      <c r="Z295" s="14"/>
      <c r="AA295" s="14"/>
      <c r="AB295" s="14"/>
      <c r="AC295" s="14"/>
      <c r="AD295" s="14"/>
      <c r="AE295" s="14"/>
      <c r="AT295" s="211" t="s">
        <v>271</v>
      </c>
      <c r="AU295" s="211" t="s">
        <v>87</v>
      </c>
      <c r="AV295" s="14" t="s">
        <v>87</v>
      </c>
      <c r="AW295" s="14" t="s">
        <v>32</v>
      </c>
      <c r="AX295" s="14" t="s">
        <v>77</v>
      </c>
      <c r="AY295" s="211" t="s">
        <v>177</v>
      </c>
    </row>
    <row r="296" s="14" customFormat="1">
      <c r="A296" s="14"/>
      <c r="B296" s="210"/>
      <c r="C296" s="14"/>
      <c r="D296" s="193" t="s">
        <v>271</v>
      </c>
      <c r="E296" s="211" t="s">
        <v>1</v>
      </c>
      <c r="F296" s="212" t="s">
        <v>538</v>
      </c>
      <c r="G296" s="14"/>
      <c r="H296" s="213">
        <v>2.1000000000000001</v>
      </c>
      <c r="I296" s="214"/>
      <c r="J296" s="14"/>
      <c r="K296" s="14"/>
      <c r="L296" s="210"/>
      <c r="M296" s="215"/>
      <c r="N296" s="216"/>
      <c r="O296" s="216"/>
      <c r="P296" s="216"/>
      <c r="Q296" s="216"/>
      <c r="R296" s="216"/>
      <c r="S296" s="216"/>
      <c r="T296" s="217"/>
      <c r="U296" s="14"/>
      <c r="V296" s="14"/>
      <c r="W296" s="14"/>
      <c r="X296" s="14"/>
      <c r="Y296" s="14"/>
      <c r="Z296" s="14"/>
      <c r="AA296" s="14"/>
      <c r="AB296" s="14"/>
      <c r="AC296" s="14"/>
      <c r="AD296" s="14"/>
      <c r="AE296" s="14"/>
      <c r="AT296" s="211" t="s">
        <v>271</v>
      </c>
      <c r="AU296" s="211" t="s">
        <v>87</v>
      </c>
      <c r="AV296" s="14" t="s">
        <v>87</v>
      </c>
      <c r="AW296" s="14" t="s">
        <v>32</v>
      </c>
      <c r="AX296" s="14" t="s">
        <v>77</v>
      </c>
      <c r="AY296" s="211" t="s">
        <v>177</v>
      </c>
    </row>
    <row r="297" s="14" customFormat="1">
      <c r="A297" s="14"/>
      <c r="B297" s="210"/>
      <c r="C297" s="14"/>
      <c r="D297" s="193" t="s">
        <v>271</v>
      </c>
      <c r="E297" s="211" t="s">
        <v>1</v>
      </c>
      <c r="F297" s="212" t="s">
        <v>539</v>
      </c>
      <c r="G297" s="14"/>
      <c r="H297" s="213">
        <v>2.52</v>
      </c>
      <c r="I297" s="214"/>
      <c r="J297" s="14"/>
      <c r="K297" s="14"/>
      <c r="L297" s="210"/>
      <c r="M297" s="215"/>
      <c r="N297" s="216"/>
      <c r="O297" s="216"/>
      <c r="P297" s="216"/>
      <c r="Q297" s="216"/>
      <c r="R297" s="216"/>
      <c r="S297" s="216"/>
      <c r="T297" s="217"/>
      <c r="U297" s="14"/>
      <c r="V297" s="14"/>
      <c r="W297" s="14"/>
      <c r="X297" s="14"/>
      <c r="Y297" s="14"/>
      <c r="Z297" s="14"/>
      <c r="AA297" s="14"/>
      <c r="AB297" s="14"/>
      <c r="AC297" s="14"/>
      <c r="AD297" s="14"/>
      <c r="AE297" s="14"/>
      <c r="AT297" s="211" t="s">
        <v>271</v>
      </c>
      <c r="AU297" s="211" t="s">
        <v>87</v>
      </c>
      <c r="AV297" s="14" t="s">
        <v>87</v>
      </c>
      <c r="AW297" s="14" t="s">
        <v>32</v>
      </c>
      <c r="AX297" s="14" t="s">
        <v>77</v>
      </c>
      <c r="AY297" s="211" t="s">
        <v>177</v>
      </c>
    </row>
    <row r="298" s="14" customFormat="1">
      <c r="A298" s="14"/>
      <c r="B298" s="210"/>
      <c r="C298" s="14"/>
      <c r="D298" s="193" t="s">
        <v>271</v>
      </c>
      <c r="E298" s="211" t="s">
        <v>1</v>
      </c>
      <c r="F298" s="212" t="s">
        <v>540</v>
      </c>
      <c r="G298" s="14"/>
      <c r="H298" s="213">
        <v>5.6699999999999999</v>
      </c>
      <c r="I298" s="214"/>
      <c r="J298" s="14"/>
      <c r="K298" s="14"/>
      <c r="L298" s="210"/>
      <c r="M298" s="215"/>
      <c r="N298" s="216"/>
      <c r="O298" s="216"/>
      <c r="P298" s="216"/>
      <c r="Q298" s="216"/>
      <c r="R298" s="216"/>
      <c r="S298" s="216"/>
      <c r="T298" s="217"/>
      <c r="U298" s="14"/>
      <c r="V298" s="14"/>
      <c r="W298" s="14"/>
      <c r="X298" s="14"/>
      <c r="Y298" s="14"/>
      <c r="Z298" s="14"/>
      <c r="AA298" s="14"/>
      <c r="AB298" s="14"/>
      <c r="AC298" s="14"/>
      <c r="AD298" s="14"/>
      <c r="AE298" s="14"/>
      <c r="AT298" s="211" t="s">
        <v>271</v>
      </c>
      <c r="AU298" s="211" t="s">
        <v>87</v>
      </c>
      <c r="AV298" s="14" t="s">
        <v>87</v>
      </c>
      <c r="AW298" s="14" t="s">
        <v>32</v>
      </c>
      <c r="AX298" s="14" t="s">
        <v>77</v>
      </c>
      <c r="AY298" s="211" t="s">
        <v>177</v>
      </c>
    </row>
    <row r="299" s="14" customFormat="1">
      <c r="A299" s="14"/>
      <c r="B299" s="210"/>
      <c r="C299" s="14"/>
      <c r="D299" s="193" t="s">
        <v>271</v>
      </c>
      <c r="E299" s="211" t="s">
        <v>1</v>
      </c>
      <c r="F299" s="212" t="s">
        <v>541</v>
      </c>
      <c r="G299" s="14"/>
      <c r="H299" s="213">
        <v>3.7999999999999998</v>
      </c>
      <c r="I299" s="214"/>
      <c r="J299" s="14"/>
      <c r="K299" s="14"/>
      <c r="L299" s="210"/>
      <c r="M299" s="215"/>
      <c r="N299" s="216"/>
      <c r="O299" s="216"/>
      <c r="P299" s="216"/>
      <c r="Q299" s="216"/>
      <c r="R299" s="216"/>
      <c r="S299" s="216"/>
      <c r="T299" s="217"/>
      <c r="U299" s="14"/>
      <c r="V299" s="14"/>
      <c r="W299" s="14"/>
      <c r="X299" s="14"/>
      <c r="Y299" s="14"/>
      <c r="Z299" s="14"/>
      <c r="AA299" s="14"/>
      <c r="AB299" s="14"/>
      <c r="AC299" s="14"/>
      <c r="AD299" s="14"/>
      <c r="AE299" s="14"/>
      <c r="AT299" s="211" t="s">
        <v>271</v>
      </c>
      <c r="AU299" s="211" t="s">
        <v>87</v>
      </c>
      <c r="AV299" s="14" t="s">
        <v>87</v>
      </c>
      <c r="AW299" s="14" t="s">
        <v>32</v>
      </c>
      <c r="AX299" s="14" t="s">
        <v>77</v>
      </c>
      <c r="AY299" s="211" t="s">
        <v>177</v>
      </c>
    </row>
    <row r="300" s="15" customFormat="1">
      <c r="A300" s="15"/>
      <c r="B300" s="218"/>
      <c r="C300" s="15"/>
      <c r="D300" s="193" t="s">
        <v>271</v>
      </c>
      <c r="E300" s="219" t="s">
        <v>1</v>
      </c>
      <c r="F300" s="220" t="s">
        <v>276</v>
      </c>
      <c r="G300" s="15"/>
      <c r="H300" s="221">
        <v>42.439999999999998</v>
      </c>
      <c r="I300" s="222"/>
      <c r="J300" s="15"/>
      <c r="K300" s="15"/>
      <c r="L300" s="218"/>
      <c r="M300" s="223"/>
      <c r="N300" s="224"/>
      <c r="O300" s="224"/>
      <c r="P300" s="224"/>
      <c r="Q300" s="224"/>
      <c r="R300" s="224"/>
      <c r="S300" s="224"/>
      <c r="T300" s="225"/>
      <c r="U300" s="15"/>
      <c r="V300" s="15"/>
      <c r="W300" s="15"/>
      <c r="X300" s="15"/>
      <c r="Y300" s="15"/>
      <c r="Z300" s="15"/>
      <c r="AA300" s="15"/>
      <c r="AB300" s="15"/>
      <c r="AC300" s="15"/>
      <c r="AD300" s="15"/>
      <c r="AE300" s="15"/>
      <c r="AT300" s="219" t="s">
        <v>271</v>
      </c>
      <c r="AU300" s="219" t="s">
        <v>87</v>
      </c>
      <c r="AV300" s="15" t="s">
        <v>269</v>
      </c>
      <c r="AW300" s="15" t="s">
        <v>32</v>
      </c>
      <c r="AX300" s="15" t="s">
        <v>85</v>
      </c>
      <c r="AY300" s="219" t="s">
        <v>177</v>
      </c>
    </row>
    <row r="301" s="2" customFormat="1" ht="24.15" customHeight="1">
      <c r="A301" s="38"/>
      <c r="B301" s="179"/>
      <c r="C301" s="180" t="s">
        <v>542</v>
      </c>
      <c r="D301" s="180" t="s">
        <v>180</v>
      </c>
      <c r="E301" s="181" t="s">
        <v>543</v>
      </c>
      <c r="F301" s="182" t="s">
        <v>544</v>
      </c>
      <c r="G301" s="183" t="s">
        <v>220</v>
      </c>
      <c r="H301" s="184">
        <v>209.505</v>
      </c>
      <c r="I301" s="185"/>
      <c r="J301" s="186">
        <f>ROUND(I301*H301,2)</f>
        <v>0</v>
      </c>
      <c r="K301" s="182" t="s">
        <v>268</v>
      </c>
      <c r="L301" s="39"/>
      <c r="M301" s="187" t="s">
        <v>1</v>
      </c>
      <c r="N301" s="188" t="s">
        <v>42</v>
      </c>
      <c r="O301" s="77"/>
      <c r="P301" s="189">
        <f>O301*H301</f>
        <v>0</v>
      </c>
      <c r="Q301" s="189">
        <v>0.018380000000000001</v>
      </c>
      <c r="R301" s="189">
        <f>Q301*H301</f>
        <v>3.8507019000000002</v>
      </c>
      <c r="S301" s="189">
        <v>0</v>
      </c>
      <c r="T301" s="190">
        <f>S301*H301</f>
        <v>0</v>
      </c>
      <c r="U301" s="38"/>
      <c r="V301" s="38"/>
      <c r="W301" s="38"/>
      <c r="X301" s="38"/>
      <c r="Y301" s="38"/>
      <c r="Z301" s="38"/>
      <c r="AA301" s="38"/>
      <c r="AB301" s="38"/>
      <c r="AC301" s="38"/>
      <c r="AD301" s="38"/>
      <c r="AE301" s="38"/>
      <c r="AR301" s="191" t="s">
        <v>269</v>
      </c>
      <c r="AT301" s="191" t="s">
        <v>180</v>
      </c>
      <c r="AU301" s="191" t="s">
        <v>87</v>
      </c>
      <c r="AY301" s="19" t="s">
        <v>177</v>
      </c>
      <c r="BE301" s="192">
        <f>IF(N301="základní",J301,0)</f>
        <v>0</v>
      </c>
      <c r="BF301" s="192">
        <f>IF(N301="snížená",J301,0)</f>
        <v>0</v>
      </c>
      <c r="BG301" s="192">
        <f>IF(N301="zákl. přenesená",J301,0)</f>
        <v>0</v>
      </c>
      <c r="BH301" s="192">
        <f>IF(N301="sníž. přenesená",J301,0)</f>
        <v>0</v>
      </c>
      <c r="BI301" s="192">
        <f>IF(N301="nulová",J301,0)</f>
        <v>0</v>
      </c>
      <c r="BJ301" s="19" t="s">
        <v>85</v>
      </c>
      <c r="BK301" s="192">
        <f>ROUND(I301*H301,2)</f>
        <v>0</v>
      </c>
      <c r="BL301" s="19" t="s">
        <v>269</v>
      </c>
      <c r="BM301" s="191" t="s">
        <v>545</v>
      </c>
    </row>
    <row r="302" s="14" customFormat="1">
      <c r="A302" s="14"/>
      <c r="B302" s="210"/>
      <c r="C302" s="14"/>
      <c r="D302" s="193" t="s">
        <v>271</v>
      </c>
      <c r="E302" s="211" t="s">
        <v>1</v>
      </c>
      <c r="F302" s="212" t="s">
        <v>546</v>
      </c>
      <c r="G302" s="14"/>
      <c r="H302" s="213">
        <v>2</v>
      </c>
      <c r="I302" s="214"/>
      <c r="J302" s="14"/>
      <c r="K302" s="14"/>
      <c r="L302" s="210"/>
      <c r="M302" s="215"/>
      <c r="N302" s="216"/>
      <c r="O302" s="216"/>
      <c r="P302" s="216"/>
      <c r="Q302" s="216"/>
      <c r="R302" s="216"/>
      <c r="S302" s="216"/>
      <c r="T302" s="217"/>
      <c r="U302" s="14"/>
      <c r="V302" s="14"/>
      <c r="W302" s="14"/>
      <c r="X302" s="14"/>
      <c r="Y302" s="14"/>
      <c r="Z302" s="14"/>
      <c r="AA302" s="14"/>
      <c r="AB302" s="14"/>
      <c r="AC302" s="14"/>
      <c r="AD302" s="14"/>
      <c r="AE302" s="14"/>
      <c r="AT302" s="211" t="s">
        <v>271</v>
      </c>
      <c r="AU302" s="211" t="s">
        <v>87</v>
      </c>
      <c r="AV302" s="14" t="s">
        <v>87</v>
      </c>
      <c r="AW302" s="14" t="s">
        <v>32</v>
      </c>
      <c r="AX302" s="14" t="s">
        <v>77</v>
      </c>
      <c r="AY302" s="211" t="s">
        <v>177</v>
      </c>
    </row>
    <row r="303" s="14" customFormat="1">
      <c r="A303" s="14"/>
      <c r="B303" s="210"/>
      <c r="C303" s="14"/>
      <c r="D303" s="193" t="s">
        <v>271</v>
      </c>
      <c r="E303" s="211" t="s">
        <v>1</v>
      </c>
      <c r="F303" s="212" t="s">
        <v>547</v>
      </c>
      <c r="G303" s="14"/>
      <c r="H303" s="213">
        <v>3.6000000000000001</v>
      </c>
      <c r="I303" s="214"/>
      <c r="J303" s="14"/>
      <c r="K303" s="14"/>
      <c r="L303" s="210"/>
      <c r="M303" s="215"/>
      <c r="N303" s="216"/>
      <c r="O303" s="216"/>
      <c r="P303" s="216"/>
      <c r="Q303" s="216"/>
      <c r="R303" s="216"/>
      <c r="S303" s="216"/>
      <c r="T303" s="217"/>
      <c r="U303" s="14"/>
      <c r="V303" s="14"/>
      <c r="W303" s="14"/>
      <c r="X303" s="14"/>
      <c r="Y303" s="14"/>
      <c r="Z303" s="14"/>
      <c r="AA303" s="14"/>
      <c r="AB303" s="14"/>
      <c r="AC303" s="14"/>
      <c r="AD303" s="14"/>
      <c r="AE303" s="14"/>
      <c r="AT303" s="211" t="s">
        <v>271</v>
      </c>
      <c r="AU303" s="211" t="s">
        <v>87</v>
      </c>
      <c r="AV303" s="14" t="s">
        <v>87</v>
      </c>
      <c r="AW303" s="14" t="s">
        <v>32</v>
      </c>
      <c r="AX303" s="14" t="s">
        <v>77</v>
      </c>
      <c r="AY303" s="211" t="s">
        <v>177</v>
      </c>
    </row>
    <row r="304" s="14" customFormat="1">
      <c r="A304" s="14"/>
      <c r="B304" s="210"/>
      <c r="C304" s="14"/>
      <c r="D304" s="193" t="s">
        <v>271</v>
      </c>
      <c r="E304" s="211" t="s">
        <v>1</v>
      </c>
      <c r="F304" s="212" t="s">
        <v>548</v>
      </c>
      <c r="G304" s="14"/>
      <c r="H304" s="213">
        <v>3.1000000000000001</v>
      </c>
      <c r="I304" s="214"/>
      <c r="J304" s="14"/>
      <c r="K304" s="14"/>
      <c r="L304" s="210"/>
      <c r="M304" s="215"/>
      <c r="N304" s="216"/>
      <c r="O304" s="216"/>
      <c r="P304" s="216"/>
      <c r="Q304" s="216"/>
      <c r="R304" s="216"/>
      <c r="S304" s="216"/>
      <c r="T304" s="217"/>
      <c r="U304" s="14"/>
      <c r="V304" s="14"/>
      <c r="W304" s="14"/>
      <c r="X304" s="14"/>
      <c r="Y304" s="14"/>
      <c r="Z304" s="14"/>
      <c r="AA304" s="14"/>
      <c r="AB304" s="14"/>
      <c r="AC304" s="14"/>
      <c r="AD304" s="14"/>
      <c r="AE304" s="14"/>
      <c r="AT304" s="211" t="s">
        <v>271</v>
      </c>
      <c r="AU304" s="211" t="s">
        <v>87</v>
      </c>
      <c r="AV304" s="14" t="s">
        <v>87</v>
      </c>
      <c r="AW304" s="14" t="s">
        <v>32</v>
      </c>
      <c r="AX304" s="14" t="s">
        <v>77</v>
      </c>
      <c r="AY304" s="211" t="s">
        <v>177</v>
      </c>
    </row>
    <row r="305" s="14" customFormat="1">
      <c r="A305" s="14"/>
      <c r="B305" s="210"/>
      <c r="C305" s="14"/>
      <c r="D305" s="193" t="s">
        <v>271</v>
      </c>
      <c r="E305" s="211" t="s">
        <v>1</v>
      </c>
      <c r="F305" s="212" t="s">
        <v>549</v>
      </c>
      <c r="G305" s="14"/>
      <c r="H305" s="213">
        <v>2</v>
      </c>
      <c r="I305" s="214"/>
      <c r="J305" s="14"/>
      <c r="K305" s="14"/>
      <c r="L305" s="210"/>
      <c r="M305" s="215"/>
      <c r="N305" s="216"/>
      <c r="O305" s="216"/>
      <c r="P305" s="216"/>
      <c r="Q305" s="216"/>
      <c r="R305" s="216"/>
      <c r="S305" s="216"/>
      <c r="T305" s="217"/>
      <c r="U305" s="14"/>
      <c r="V305" s="14"/>
      <c r="W305" s="14"/>
      <c r="X305" s="14"/>
      <c r="Y305" s="14"/>
      <c r="Z305" s="14"/>
      <c r="AA305" s="14"/>
      <c r="AB305" s="14"/>
      <c r="AC305" s="14"/>
      <c r="AD305" s="14"/>
      <c r="AE305" s="14"/>
      <c r="AT305" s="211" t="s">
        <v>271</v>
      </c>
      <c r="AU305" s="211" t="s">
        <v>87</v>
      </c>
      <c r="AV305" s="14" t="s">
        <v>87</v>
      </c>
      <c r="AW305" s="14" t="s">
        <v>32</v>
      </c>
      <c r="AX305" s="14" t="s">
        <v>77</v>
      </c>
      <c r="AY305" s="211" t="s">
        <v>177</v>
      </c>
    </row>
    <row r="306" s="14" customFormat="1">
      <c r="A306" s="14"/>
      <c r="B306" s="210"/>
      <c r="C306" s="14"/>
      <c r="D306" s="193" t="s">
        <v>271</v>
      </c>
      <c r="E306" s="211" t="s">
        <v>1</v>
      </c>
      <c r="F306" s="212" t="s">
        <v>550</v>
      </c>
      <c r="G306" s="14"/>
      <c r="H306" s="213">
        <v>2.7999999999999998</v>
      </c>
      <c r="I306" s="214"/>
      <c r="J306" s="14"/>
      <c r="K306" s="14"/>
      <c r="L306" s="210"/>
      <c r="M306" s="215"/>
      <c r="N306" s="216"/>
      <c r="O306" s="216"/>
      <c r="P306" s="216"/>
      <c r="Q306" s="216"/>
      <c r="R306" s="216"/>
      <c r="S306" s="216"/>
      <c r="T306" s="217"/>
      <c r="U306" s="14"/>
      <c r="V306" s="14"/>
      <c r="W306" s="14"/>
      <c r="X306" s="14"/>
      <c r="Y306" s="14"/>
      <c r="Z306" s="14"/>
      <c r="AA306" s="14"/>
      <c r="AB306" s="14"/>
      <c r="AC306" s="14"/>
      <c r="AD306" s="14"/>
      <c r="AE306" s="14"/>
      <c r="AT306" s="211" t="s">
        <v>271</v>
      </c>
      <c r="AU306" s="211" t="s">
        <v>87</v>
      </c>
      <c r="AV306" s="14" t="s">
        <v>87</v>
      </c>
      <c r="AW306" s="14" t="s">
        <v>32</v>
      </c>
      <c r="AX306" s="14" t="s">
        <v>77</v>
      </c>
      <c r="AY306" s="211" t="s">
        <v>177</v>
      </c>
    </row>
    <row r="307" s="14" customFormat="1">
      <c r="A307" s="14"/>
      <c r="B307" s="210"/>
      <c r="C307" s="14"/>
      <c r="D307" s="193" t="s">
        <v>271</v>
      </c>
      <c r="E307" s="211" t="s">
        <v>1</v>
      </c>
      <c r="F307" s="212" t="s">
        <v>551</v>
      </c>
      <c r="G307" s="14"/>
      <c r="H307" s="213">
        <v>1</v>
      </c>
      <c r="I307" s="214"/>
      <c r="J307" s="14"/>
      <c r="K307" s="14"/>
      <c r="L307" s="210"/>
      <c r="M307" s="215"/>
      <c r="N307" s="216"/>
      <c r="O307" s="216"/>
      <c r="P307" s="216"/>
      <c r="Q307" s="216"/>
      <c r="R307" s="216"/>
      <c r="S307" s="216"/>
      <c r="T307" s="217"/>
      <c r="U307" s="14"/>
      <c r="V307" s="14"/>
      <c r="W307" s="14"/>
      <c r="X307" s="14"/>
      <c r="Y307" s="14"/>
      <c r="Z307" s="14"/>
      <c r="AA307" s="14"/>
      <c r="AB307" s="14"/>
      <c r="AC307" s="14"/>
      <c r="AD307" s="14"/>
      <c r="AE307" s="14"/>
      <c r="AT307" s="211" t="s">
        <v>271</v>
      </c>
      <c r="AU307" s="211" t="s">
        <v>87</v>
      </c>
      <c r="AV307" s="14" t="s">
        <v>87</v>
      </c>
      <c r="AW307" s="14" t="s">
        <v>32</v>
      </c>
      <c r="AX307" s="14" t="s">
        <v>77</v>
      </c>
      <c r="AY307" s="211" t="s">
        <v>177</v>
      </c>
    </row>
    <row r="308" s="14" customFormat="1">
      <c r="A308" s="14"/>
      <c r="B308" s="210"/>
      <c r="C308" s="14"/>
      <c r="D308" s="193" t="s">
        <v>271</v>
      </c>
      <c r="E308" s="211" t="s">
        <v>1</v>
      </c>
      <c r="F308" s="212" t="s">
        <v>552</v>
      </c>
      <c r="G308" s="14"/>
      <c r="H308" s="213">
        <v>1</v>
      </c>
      <c r="I308" s="214"/>
      <c r="J308" s="14"/>
      <c r="K308" s="14"/>
      <c r="L308" s="210"/>
      <c r="M308" s="215"/>
      <c r="N308" s="216"/>
      <c r="O308" s="216"/>
      <c r="P308" s="216"/>
      <c r="Q308" s="216"/>
      <c r="R308" s="216"/>
      <c r="S308" s="216"/>
      <c r="T308" s="217"/>
      <c r="U308" s="14"/>
      <c r="V308" s="14"/>
      <c r="W308" s="14"/>
      <c r="X308" s="14"/>
      <c r="Y308" s="14"/>
      <c r="Z308" s="14"/>
      <c r="AA308" s="14"/>
      <c r="AB308" s="14"/>
      <c r="AC308" s="14"/>
      <c r="AD308" s="14"/>
      <c r="AE308" s="14"/>
      <c r="AT308" s="211" t="s">
        <v>271</v>
      </c>
      <c r="AU308" s="211" t="s">
        <v>87</v>
      </c>
      <c r="AV308" s="14" t="s">
        <v>87</v>
      </c>
      <c r="AW308" s="14" t="s">
        <v>32</v>
      </c>
      <c r="AX308" s="14" t="s">
        <v>77</v>
      </c>
      <c r="AY308" s="211" t="s">
        <v>177</v>
      </c>
    </row>
    <row r="309" s="14" customFormat="1">
      <c r="A309" s="14"/>
      <c r="B309" s="210"/>
      <c r="C309" s="14"/>
      <c r="D309" s="193" t="s">
        <v>271</v>
      </c>
      <c r="E309" s="211" t="s">
        <v>1</v>
      </c>
      <c r="F309" s="212" t="s">
        <v>553</v>
      </c>
      <c r="G309" s="14"/>
      <c r="H309" s="213">
        <v>2.7000000000000002</v>
      </c>
      <c r="I309" s="214"/>
      <c r="J309" s="14"/>
      <c r="K309" s="14"/>
      <c r="L309" s="210"/>
      <c r="M309" s="215"/>
      <c r="N309" s="216"/>
      <c r="O309" s="216"/>
      <c r="P309" s="216"/>
      <c r="Q309" s="216"/>
      <c r="R309" s="216"/>
      <c r="S309" s="216"/>
      <c r="T309" s="217"/>
      <c r="U309" s="14"/>
      <c r="V309" s="14"/>
      <c r="W309" s="14"/>
      <c r="X309" s="14"/>
      <c r="Y309" s="14"/>
      <c r="Z309" s="14"/>
      <c r="AA309" s="14"/>
      <c r="AB309" s="14"/>
      <c r="AC309" s="14"/>
      <c r="AD309" s="14"/>
      <c r="AE309" s="14"/>
      <c r="AT309" s="211" t="s">
        <v>271</v>
      </c>
      <c r="AU309" s="211" t="s">
        <v>87</v>
      </c>
      <c r="AV309" s="14" t="s">
        <v>87</v>
      </c>
      <c r="AW309" s="14" t="s">
        <v>32</v>
      </c>
      <c r="AX309" s="14" t="s">
        <v>77</v>
      </c>
      <c r="AY309" s="211" t="s">
        <v>177</v>
      </c>
    </row>
    <row r="310" s="14" customFormat="1">
      <c r="A310" s="14"/>
      <c r="B310" s="210"/>
      <c r="C310" s="14"/>
      <c r="D310" s="193" t="s">
        <v>271</v>
      </c>
      <c r="E310" s="211" t="s">
        <v>1</v>
      </c>
      <c r="F310" s="212" t="s">
        <v>554</v>
      </c>
      <c r="G310" s="14"/>
      <c r="H310" s="213">
        <v>0.90000000000000002</v>
      </c>
      <c r="I310" s="214"/>
      <c r="J310" s="14"/>
      <c r="K310" s="14"/>
      <c r="L310" s="210"/>
      <c r="M310" s="215"/>
      <c r="N310" s="216"/>
      <c r="O310" s="216"/>
      <c r="P310" s="216"/>
      <c r="Q310" s="216"/>
      <c r="R310" s="216"/>
      <c r="S310" s="216"/>
      <c r="T310" s="217"/>
      <c r="U310" s="14"/>
      <c r="V310" s="14"/>
      <c r="W310" s="14"/>
      <c r="X310" s="14"/>
      <c r="Y310" s="14"/>
      <c r="Z310" s="14"/>
      <c r="AA310" s="14"/>
      <c r="AB310" s="14"/>
      <c r="AC310" s="14"/>
      <c r="AD310" s="14"/>
      <c r="AE310" s="14"/>
      <c r="AT310" s="211" t="s">
        <v>271</v>
      </c>
      <c r="AU310" s="211" t="s">
        <v>87</v>
      </c>
      <c r="AV310" s="14" t="s">
        <v>87</v>
      </c>
      <c r="AW310" s="14" t="s">
        <v>32</v>
      </c>
      <c r="AX310" s="14" t="s">
        <v>77</v>
      </c>
      <c r="AY310" s="211" t="s">
        <v>177</v>
      </c>
    </row>
    <row r="311" s="14" customFormat="1">
      <c r="A311" s="14"/>
      <c r="B311" s="210"/>
      <c r="C311" s="14"/>
      <c r="D311" s="193" t="s">
        <v>271</v>
      </c>
      <c r="E311" s="211" t="s">
        <v>1</v>
      </c>
      <c r="F311" s="212" t="s">
        <v>555</v>
      </c>
      <c r="G311" s="14"/>
      <c r="H311" s="213">
        <v>52.799999999999997</v>
      </c>
      <c r="I311" s="214"/>
      <c r="J311" s="14"/>
      <c r="K311" s="14"/>
      <c r="L311" s="210"/>
      <c r="M311" s="215"/>
      <c r="N311" s="216"/>
      <c r="O311" s="216"/>
      <c r="P311" s="216"/>
      <c r="Q311" s="216"/>
      <c r="R311" s="216"/>
      <c r="S311" s="216"/>
      <c r="T311" s="217"/>
      <c r="U311" s="14"/>
      <c r="V311" s="14"/>
      <c r="W311" s="14"/>
      <c r="X311" s="14"/>
      <c r="Y311" s="14"/>
      <c r="Z311" s="14"/>
      <c r="AA311" s="14"/>
      <c r="AB311" s="14"/>
      <c r="AC311" s="14"/>
      <c r="AD311" s="14"/>
      <c r="AE311" s="14"/>
      <c r="AT311" s="211" t="s">
        <v>271</v>
      </c>
      <c r="AU311" s="211" t="s">
        <v>87</v>
      </c>
      <c r="AV311" s="14" t="s">
        <v>87</v>
      </c>
      <c r="AW311" s="14" t="s">
        <v>32</v>
      </c>
      <c r="AX311" s="14" t="s">
        <v>77</v>
      </c>
      <c r="AY311" s="211" t="s">
        <v>177</v>
      </c>
    </row>
    <row r="312" s="14" customFormat="1">
      <c r="A312" s="14"/>
      <c r="B312" s="210"/>
      <c r="C312" s="14"/>
      <c r="D312" s="193" t="s">
        <v>271</v>
      </c>
      <c r="E312" s="211" t="s">
        <v>1</v>
      </c>
      <c r="F312" s="212" t="s">
        <v>556</v>
      </c>
      <c r="G312" s="14"/>
      <c r="H312" s="213">
        <v>-14.824999999999999</v>
      </c>
      <c r="I312" s="214"/>
      <c r="J312" s="14"/>
      <c r="K312" s="14"/>
      <c r="L312" s="210"/>
      <c r="M312" s="215"/>
      <c r="N312" s="216"/>
      <c r="O312" s="216"/>
      <c r="P312" s="216"/>
      <c r="Q312" s="216"/>
      <c r="R312" s="216"/>
      <c r="S312" s="216"/>
      <c r="T312" s="217"/>
      <c r="U312" s="14"/>
      <c r="V312" s="14"/>
      <c r="W312" s="14"/>
      <c r="X312" s="14"/>
      <c r="Y312" s="14"/>
      <c r="Z312" s="14"/>
      <c r="AA312" s="14"/>
      <c r="AB312" s="14"/>
      <c r="AC312" s="14"/>
      <c r="AD312" s="14"/>
      <c r="AE312" s="14"/>
      <c r="AT312" s="211" t="s">
        <v>271</v>
      </c>
      <c r="AU312" s="211" t="s">
        <v>87</v>
      </c>
      <c r="AV312" s="14" t="s">
        <v>87</v>
      </c>
      <c r="AW312" s="14" t="s">
        <v>32</v>
      </c>
      <c r="AX312" s="14" t="s">
        <v>77</v>
      </c>
      <c r="AY312" s="211" t="s">
        <v>177</v>
      </c>
    </row>
    <row r="313" s="14" customFormat="1">
      <c r="A313" s="14"/>
      <c r="B313" s="210"/>
      <c r="C313" s="14"/>
      <c r="D313" s="193" t="s">
        <v>271</v>
      </c>
      <c r="E313" s="211" t="s">
        <v>1</v>
      </c>
      <c r="F313" s="212" t="s">
        <v>557</v>
      </c>
      <c r="G313" s="14"/>
      <c r="H313" s="213">
        <v>1.26</v>
      </c>
      <c r="I313" s="214"/>
      <c r="J313" s="14"/>
      <c r="K313" s="14"/>
      <c r="L313" s="210"/>
      <c r="M313" s="215"/>
      <c r="N313" s="216"/>
      <c r="O313" s="216"/>
      <c r="P313" s="216"/>
      <c r="Q313" s="216"/>
      <c r="R313" s="216"/>
      <c r="S313" s="216"/>
      <c r="T313" s="217"/>
      <c r="U313" s="14"/>
      <c r="V313" s="14"/>
      <c r="W313" s="14"/>
      <c r="X313" s="14"/>
      <c r="Y313" s="14"/>
      <c r="Z313" s="14"/>
      <c r="AA313" s="14"/>
      <c r="AB313" s="14"/>
      <c r="AC313" s="14"/>
      <c r="AD313" s="14"/>
      <c r="AE313" s="14"/>
      <c r="AT313" s="211" t="s">
        <v>271</v>
      </c>
      <c r="AU313" s="211" t="s">
        <v>87</v>
      </c>
      <c r="AV313" s="14" t="s">
        <v>87</v>
      </c>
      <c r="AW313" s="14" t="s">
        <v>32</v>
      </c>
      <c r="AX313" s="14" t="s">
        <v>77</v>
      </c>
      <c r="AY313" s="211" t="s">
        <v>177</v>
      </c>
    </row>
    <row r="314" s="14" customFormat="1">
      <c r="A314" s="14"/>
      <c r="B314" s="210"/>
      <c r="C314" s="14"/>
      <c r="D314" s="193" t="s">
        <v>271</v>
      </c>
      <c r="E314" s="211" t="s">
        <v>1</v>
      </c>
      <c r="F314" s="212" t="s">
        <v>558</v>
      </c>
      <c r="G314" s="14"/>
      <c r="H314" s="213">
        <v>1.3300000000000001</v>
      </c>
      <c r="I314" s="214"/>
      <c r="J314" s="14"/>
      <c r="K314" s="14"/>
      <c r="L314" s="210"/>
      <c r="M314" s="215"/>
      <c r="N314" s="216"/>
      <c r="O314" s="216"/>
      <c r="P314" s="216"/>
      <c r="Q314" s="216"/>
      <c r="R314" s="216"/>
      <c r="S314" s="216"/>
      <c r="T314" s="217"/>
      <c r="U314" s="14"/>
      <c r="V314" s="14"/>
      <c r="W314" s="14"/>
      <c r="X314" s="14"/>
      <c r="Y314" s="14"/>
      <c r="Z314" s="14"/>
      <c r="AA314" s="14"/>
      <c r="AB314" s="14"/>
      <c r="AC314" s="14"/>
      <c r="AD314" s="14"/>
      <c r="AE314" s="14"/>
      <c r="AT314" s="211" t="s">
        <v>271</v>
      </c>
      <c r="AU314" s="211" t="s">
        <v>87</v>
      </c>
      <c r="AV314" s="14" t="s">
        <v>87</v>
      </c>
      <c r="AW314" s="14" t="s">
        <v>32</v>
      </c>
      <c r="AX314" s="14" t="s">
        <v>77</v>
      </c>
      <c r="AY314" s="211" t="s">
        <v>177</v>
      </c>
    </row>
    <row r="315" s="14" customFormat="1">
      <c r="A315" s="14"/>
      <c r="B315" s="210"/>
      <c r="C315" s="14"/>
      <c r="D315" s="193" t="s">
        <v>271</v>
      </c>
      <c r="E315" s="211" t="s">
        <v>1</v>
      </c>
      <c r="F315" s="212" t="s">
        <v>559</v>
      </c>
      <c r="G315" s="14"/>
      <c r="H315" s="213">
        <v>1.24</v>
      </c>
      <c r="I315" s="214"/>
      <c r="J315" s="14"/>
      <c r="K315" s="14"/>
      <c r="L315" s="210"/>
      <c r="M315" s="215"/>
      <c r="N315" s="216"/>
      <c r="O315" s="216"/>
      <c r="P315" s="216"/>
      <c r="Q315" s="216"/>
      <c r="R315" s="216"/>
      <c r="S315" s="216"/>
      <c r="T315" s="217"/>
      <c r="U315" s="14"/>
      <c r="V315" s="14"/>
      <c r="W315" s="14"/>
      <c r="X315" s="14"/>
      <c r="Y315" s="14"/>
      <c r="Z315" s="14"/>
      <c r="AA315" s="14"/>
      <c r="AB315" s="14"/>
      <c r="AC315" s="14"/>
      <c r="AD315" s="14"/>
      <c r="AE315" s="14"/>
      <c r="AT315" s="211" t="s">
        <v>271</v>
      </c>
      <c r="AU315" s="211" t="s">
        <v>87</v>
      </c>
      <c r="AV315" s="14" t="s">
        <v>87</v>
      </c>
      <c r="AW315" s="14" t="s">
        <v>32</v>
      </c>
      <c r="AX315" s="14" t="s">
        <v>77</v>
      </c>
      <c r="AY315" s="211" t="s">
        <v>177</v>
      </c>
    </row>
    <row r="316" s="14" customFormat="1">
      <c r="A316" s="14"/>
      <c r="B316" s="210"/>
      <c r="C316" s="14"/>
      <c r="D316" s="193" t="s">
        <v>271</v>
      </c>
      <c r="E316" s="211" t="s">
        <v>1</v>
      </c>
      <c r="F316" s="212" t="s">
        <v>560</v>
      </c>
      <c r="G316" s="14"/>
      <c r="H316" s="213">
        <v>22.399999999999999</v>
      </c>
      <c r="I316" s="214"/>
      <c r="J316" s="14"/>
      <c r="K316" s="14"/>
      <c r="L316" s="210"/>
      <c r="M316" s="215"/>
      <c r="N316" s="216"/>
      <c r="O316" s="216"/>
      <c r="P316" s="216"/>
      <c r="Q316" s="216"/>
      <c r="R316" s="216"/>
      <c r="S316" s="216"/>
      <c r="T316" s="217"/>
      <c r="U316" s="14"/>
      <c r="V316" s="14"/>
      <c r="W316" s="14"/>
      <c r="X316" s="14"/>
      <c r="Y316" s="14"/>
      <c r="Z316" s="14"/>
      <c r="AA316" s="14"/>
      <c r="AB316" s="14"/>
      <c r="AC316" s="14"/>
      <c r="AD316" s="14"/>
      <c r="AE316" s="14"/>
      <c r="AT316" s="211" t="s">
        <v>271</v>
      </c>
      <c r="AU316" s="211" t="s">
        <v>87</v>
      </c>
      <c r="AV316" s="14" t="s">
        <v>87</v>
      </c>
      <c r="AW316" s="14" t="s">
        <v>32</v>
      </c>
      <c r="AX316" s="14" t="s">
        <v>77</v>
      </c>
      <c r="AY316" s="211" t="s">
        <v>177</v>
      </c>
    </row>
    <row r="317" s="14" customFormat="1">
      <c r="A317" s="14"/>
      <c r="B317" s="210"/>
      <c r="C317" s="14"/>
      <c r="D317" s="193" t="s">
        <v>271</v>
      </c>
      <c r="E317" s="211" t="s">
        <v>1</v>
      </c>
      <c r="F317" s="212" t="s">
        <v>561</v>
      </c>
      <c r="G317" s="14"/>
      <c r="H317" s="213">
        <v>-4.2800000000000002</v>
      </c>
      <c r="I317" s="214"/>
      <c r="J317" s="14"/>
      <c r="K317" s="14"/>
      <c r="L317" s="210"/>
      <c r="M317" s="215"/>
      <c r="N317" s="216"/>
      <c r="O317" s="216"/>
      <c r="P317" s="216"/>
      <c r="Q317" s="216"/>
      <c r="R317" s="216"/>
      <c r="S317" s="216"/>
      <c r="T317" s="217"/>
      <c r="U317" s="14"/>
      <c r="V317" s="14"/>
      <c r="W317" s="14"/>
      <c r="X317" s="14"/>
      <c r="Y317" s="14"/>
      <c r="Z317" s="14"/>
      <c r="AA317" s="14"/>
      <c r="AB317" s="14"/>
      <c r="AC317" s="14"/>
      <c r="AD317" s="14"/>
      <c r="AE317" s="14"/>
      <c r="AT317" s="211" t="s">
        <v>271</v>
      </c>
      <c r="AU317" s="211" t="s">
        <v>87</v>
      </c>
      <c r="AV317" s="14" t="s">
        <v>87</v>
      </c>
      <c r="AW317" s="14" t="s">
        <v>32</v>
      </c>
      <c r="AX317" s="14" t="s">
        <v>77</v>
      </c>
      <c r="AY317" s="211" t="s">
        <v>177</v>
      </c>
    </row>
    <row r="318" s="14" customFormat="1">
      <c r="A318" s="14"/>
      <c r="B318" s="210"/>
      <c r="C318" s="14"/>
      <c r="D318" s="193" t="s">
        <v>271</v>
      </c>
      <c r="E318" s="211" t="s">
        <v>1</v>
      </c>
      <c r="F318" s="212" t="s">
        <v>562</v>
      </c>
      <c r="G318" s="14"/>
      <c r="H318" s="213">
        <v>1.24</v>
      </c>
      <c r="I318" s="214"/>
      <c r="J318" s="14"/>
      <c r="K318" s="14"/>
      <c r="L318" s="210"/>
      <c r="M318" s="215"/>
      <c r="N318" s="216"/>
      <c r="O318" s="216"/>
      <c r="P318" s="216"/>
      <c r="Q318" s="216"/>
      <c r="R318" s="216"/>
      <c r="S318" s="216"/>
      <c r="T318" s="217"/>
      <c r="U318" s="14"/>
      <c r="V318" s="14"/>
      <c r="W318" s="14"/>
      <c r="X318" s="14"/>
      <c r="Y318" s="14"/>
      <c r="Z318" s="14"/>
      <c r="AA318" s="14"/>
      <c r="AB318" s="14"/>
      <c r="AC318" s="14"/>
      <c r="AD318" s="14"/>
      <c r="AE318" s="14"/>
      <c r="AT318" s="211" t="s">
        <v>271</v>
      </c>
      <c r="AU318" s="211" t="s">
        <v>87</v>
      </c>
      <c r="AV318" s="14" t="s">
        <v>87</v>
      </c>
      <c r="AW318" s="14" t="s">
        <v>32</v>
      </c>
      <c r="AX318" s="14" t="s">
        <v>77</v>
      </c>
      <c r="AY318" s="211" t="s">
        <v>177</v>
      </c>
    </row>
    <row r="319" s="14" customFormat="1">
      <c r="A319" s="14"/>
      <c r="B319" s="210"/>
      <c r="C319" s="14"/>
      <c r="D319" s="193" t="s">
        <v>271</v>
      </c>
      <c r="E319" s="211" t="s">
        <v>1</v>
      </c>
      <c r="F319" s="212" t="s">
        <v>563</v>
      </c>
      <c r="G319" s="14"/>
      <c r="H319" s="213">
        <v>44.799999999999997</v>
      </c>
      <c r="I319" s="214"/>
      <c r="J319" s="14"/>
      <c r="K319" s="14"/>
      <c r="L319" s="210"/>
      <c r="M319" s="215"/>
      <c r="N319" s="216"/>
      <c r="O319" s="216"/>
      <c r="P319" s="216"/>
      <c r="Q319" s="216"/>
      <c r="R319" s="216"/>
      <c r="S319" s="216"/>
      <c r="T319" s="217"/>
      <c r="U319" s="14"/>
      <c r="V319" s="14"/>
      <c r="W319" s="14"/>
      <c r="X319" s="14"/>
      <c r="Y319" s="14"/>
      <c r="Z319" s="14"/>
      <c r="AA319" s="14"/>
      <c r="AB319" s="14"/>
      <c r="AC319" s="14"/>
      <c r="AD319" s="14"/>
      <c r="AE319" s="14"/>
      <c r="AT319" s="211" t="s">
        <v>271</v>
      </c>
      <c r="AU319" s="211" t="s">
        <v>87</v>
      </c>
      <c r="AV319" s="14" t="s">
        <v>87</v>
      </c>
      <c r="AW319" s="14" t="s">
        <v>32</v>
      </c>
      <c r="AX319" s="14" t="s">
        <v>77</v>
      </c>
      <c r="AY319" s="211" t="s">
        <v>177</v>
      </c>
    </row>
    <row r="320" s="14" customFormat="1">
      <c r="A320" s="14"/>
      <c r="B320" s="210"/>
      <c r="C320" s="14"/>
      <c r="D320" s="193" t="s">
        <v>271</v>
      </c>
      <c r="E320" s="211" t="s">
        <v>1</v>
      </c>
      <c r="F320" s="212" t="s">
        <v>564</v>
      </c>
      <c r="G320" s="14"/>
      <c r="H320" s="213">
        <v>-2.6000000000000001</v>
      </c>
      <c r="I320" s="214"/>
      <c r="J320" s="14"/>
      <c r="K320" s="14"/>
      <c r="L320" s="210"/>
      <c r="M320" s="215"/>
      <c r="N320" s="216"/>
      <c r="O320" s="216"/>
      <c r="P320" s="216"/>
      <c r="Q320" s="216"/>
      <c r="R320" s="216"/>
      <c r="S320" s="216"/>
      <c r="T320" s="217"/>
      <c r="U320" s="14"/>
      <c r="V320" s="14"/>
      <c r="W320" s="14"/>
      <c r="X320" s="14"/>
      <c r="Y320" s="14"/>
      <c r="Z320" s="14"/>
      <c r="AA320" s="14"/>
      <c r="AB320" s="14"/>
      <c r="AC320" s="14"/>
      <c r="AD320" s="14"/>
      <c r="AE320" s="14"/>
      <c r="AT320" s="211" t="s">
        <v>271</v>
      </c>
      <c r="AU320" s="211" t="s">
        <v>87</v>
      </c>
      <c r="AV320" s="14" t="s">
        <v>87</v>
      </c>
      <c r="AW320" s="14" t="s">
        <v>32</v>
      </c>
      <c r="AX320" s="14" t="s">
        <v>77</v>
      </c>
      <c r="AY320" s="211" t="s">
        <v>177</v>
      </c>
    </row>
    <row r="321" s="14" customFormat="1">
      <c r="A321" s="14"/>
      <c r="B321" s="210"/>
      <c r="C321" s="14"/>
      <c r="D321" s="193" t="s">
        <v>271</v>
      </c>
      <c r="E321" s="211" t="s">
        <v>1</v>
      </c>
      <c r="F321" s="212" t="s">
        <v>562</v>
      </c>
      <c r="G321" s="14"/>
      <c r="H321" s="213">
        <v>1.24</v>
      </c>
      <c r="I321" s="214"/>
      <c r="J321" s="14"/>
      <c r="K321" s="14"/>
      <c r="L321" s="210"/>
      <c r="M321" s="215"/>
      <c r="N321" s="216"/>
      <c r="O321" s="216"/>
      <c r="P321" s="216"/>
      <c r="Q321" s="216"/>
      <c r="R321" s="216"/>
      <c r="S321" s="216"/>
      <c r="T321" s="217"/>
      <c r="U321" s="14"/>
      <c r="V321" s="14"/>
      <c r="W321" s="14"/>
      <c r="X321" s="14"/>
      <c r="Y321" s="14"/>
      <c r="Z321" s="14"/>
      <c r="AA321" s="14"/>
      <c r="AB321" s="14"/>
      <c r="AC321" s="14"/>
      <c r="AD321" s="14"/>
      <c r="AE321" s="14"/>
      <c r="AT321" s="211" t="s">
        <v>271</v>
      </c>
      <c r="AU321" s="211" t="s">
        <v>87</v>
      </c>
      <c r="AV321" s="14" t="s">
        <v>87</v>
      </c>
      <c r="AW321" s="14" t="s">
        <v>32</v>
      </c>
      <c r="AX321" s="14" t="s">
        <v>77</v>
      </c>
      <c r="AY321" s="211" t="s">
        <v>177</v>
      </c>
    </row>
    <row r="322" s="14" customFormat="1">
      <c r="A322" s="14"/>
      <c r="B322" s="210"/>
      <c r="C322" s="14"/>
      <c r="D322" s="193" t="s">
        <v>271</v>
      </c>
      <c r="E322" s="211" t="s">
        <v>1</v>
      </c>
      <c r="F322" s="212" t="s">
        <v>565</v>
      </c>
      <c r="G322" s="14"/>
      <c r="H322" s="213">
        <v>55.109999999999999</v>
      </c>
      <c r="I322" s="214"/>
      <c r="J322" s="14"/>
      <c r="K322" s="14"/>
      <c r="L322" s="210"/>
      <c r="M322" s="215"/>
      <c r="N322" s="216"/>
      <c r="O322" s="216"/>
      <c r="P322" s="216"/>
      <c r="Q322" s="216"/>
      <c r="R322" s="216"/>
      <c r="S322" s="216"/>
      <c r="T322" s="217"/>
      <c r="U322" s="14"/>
      <c r="V322" s="14"/>
      <c r="W322" s="14"/>
      <c r="X322" s="14"/>
      <c r="Y322" s="14"/>
      <c r="Z322" s="14"/>
      <c r="AA322" s="14"/>
      <c r="AB322" s="14"/>
      <c r="AC322" s="14"/>
      <c r="AD322" s="14"/>
      <c r="AE322" s="14"/>
      <c r="AT322" s="211" t="s">
        <v>271</v>
      </c>
      <c r="AU322" s="211" t="s">
        <v>87</v>
      </c>
      <c r="AV322" s="14" t="s">
        <v>87</v>
      </c>
      <c r="AW322" s="14" t="s">
        <v>32</v>
      </c>
      <c r="AX322" s="14" t="s">
        <v>77</v>
      </c>
      <c r="AY322" s="211" t="s">
        <v>177</v>
      </c>
    </row>
    <row r="323" s="14" customFormat="1">
      <c r="A323" s="14"/>
      <c r="B323" s="210"/>
      <c r="C323" s="14"/>
      <c r="D323" s="193" t="s">
        <v>271</v>
      </c>
      <c r="E323" s="211" t="s">
        <v>1</v>
      </c>
      <c r="F323" s="212" t="s">
        <v>566</v>
      </c>
      <c r="G323" s="14"/>
      <c r="H323" s="213">
        <v>-4.5499999999999998</v>
      </c>
      <c r="I323" s="214"/>
      <c r="J323" s="14"/>
      <c r="K323" s="14"/>
      <c r="L323" s="210"/>
      <c r="M323" s="215"/>
      <c r="N323" s="216"/>
      <c r="O323" s="216"/>
      <c r="P323" s="216"/>
      <c r="Q323" s="216"/>
      <c r="R323" s="216"/>
      <c r="S323" s="216"/>
      <c r="T323" s="217"/>
      <c r="U323" s="14"/>
      <c r="V323" s="14"/>
      <c r="W323" s="14"/>
      <c r="X323" s="14"/>
      <c r="Y323" s="14"/>
      <c r="Z323" s="14"/>
      <c r="AA323" s="14"/>
      <c r="AB323" s="14"/>
      <c r="AC323" s="14"/>
      <c r="AD323" s="14"/>
      <c r="AE323" s="14"/>
      <c r="AT323" s="211" t="s">
        <v>271</v>
      </c>
      <c r="AU323" s="211" t="s">
        <v>87</v>
      </c>
      <c r="AV323" s="14" t="s">
        <v>87</v>
      </c>
      <c r="AW323" s="14" t="s">
        <v>32</v>
      </c>
      <c r="AX323" s="14" t="s">
        <v>77</v>
      </c>
      <c r="AY323" s="211" t="s">
        <v>177</v>
      </c>
    </row>
    <row r="324" s="14" customFormat="1">
      <c r="A324" s="14"/>
      <c r="B324" s="210"/>
      <c r="C324" s="14"/>
      <c r="D324" s="193" t="s">
        <v>271</v>
      </c>
      <c r="E324" s="211" t="s">
        <v>1</v>
      </c>
      <c r="F324" s="212" t="s">
        <v>567</v>
      </c>
      <c r="G324" s="14"/>
      <c r="H324" s="213">
        <v>1.3899999999999999</v>
      </c>
      <c r="I324" s="214"/>
      <c r="J324" s="14"/>
      <c r="K324" s="14"/>
      <c r="L324" s="210"/>
      <c r="M324" s="215"/>
      <c r="N324" s="216"/>
      <c r="O324" s="216"/>
      <c r="P324" s="216"/>
      <c r="Q324" s="216"/>
      <c r="R324" s="216"/>
      <c r="S324" s="216"/>
      <c r="T324" s="217"/>
      <c r="U324" s="14"/>
      <c r="V324" s="14"/>
      <c r="W324" s="14"/>
      <c r="X324" s="14"/>
      <c r="Y324" s="14"/>
      <c r="Z324" s="14"/>
      <c r="AA324" s="14"/>
      <c r="AB324" s="14"/>
      <c r="AC324" s="14"/>
      <c r="AD324" s="14"/>
      <c r="AE324" s="14"/>
      <c r="AT324" s="211" t="s">
        <v>271</v>
      </c>
      <c r="AU324" s="211" t="s">
        <v>87</v>
      </c>
      <c r="AV324" s="14" t="s">
        <v>87</v>
      </c>
      <c r="AW324" s="14" t="s">
        <v>32</v>
      </c>
      <c r="AX324" s="14" t="s">
        <v>77</v>
      </c>
      <c r="AY324" s="211" t="s">
        <v>177</v>
      </c>
    </row>
    <row r="325" s="14" customFormat="1">
      <c r="A325" s="14"/>
      <c r="B325" s="210"/>
      <c r="C325" s="14"/>
      <c r="D325" s="193" t="s">
        <v>271</v>
      </c>
      <c r="E325" s="211" t="s">
        <v>1</v>
      </c>
      <c r="F325" s="212" t="s">
        <v>568</v>
      </c>
      <c r="G325" s="14"/>
      <c r="H325" s="213">
        <v>16.449999999999999</v>
      </c>
      <c r="I325" s="214"/>
      <c r="J325" s="14"/>
      <c r="K325" s="14"/>
      <c r="L325" s="210"/>
      <c r="M325" s="215"/>
      <c r="N325" s="216"/>
      <c r="O325" s="216"/>
      <c r="P325" s="216"/>
      <c r="Q325" s="216"/>
      <c r="R325" s="216"/>
      <c r="S325" s="216"/>
      <c r="T325" s="217"/>
      <c r="U325" s="14"/>
      <c r="V325" s="14"/>
      <c r="W325" s="14"/>
      <c r="X325" s="14"/>
      <c r="Y325" s="14"/>
      <c r="Z325" s="14"/>
      <c r="AA325" s="14"/>
      <c r="AB325" s="14"/>
      <c r="AC325" s="14"/>
      <c r="AD325" s="14"/>
      <c r="AE325" s="14"/>
      <c r="AT325" s="211" t="s">
        <v>271</v>
      </c>
      <c r="AU325" s="211" t="s">
        <v>87</v>
      </c>
      <c r="AV325" s="14" t="s">
        <v>87</v>
      </c>
      <c r="AW325" s="14" t="s">
        <v>32</v>
      </c>
      <c r="AX325" s="14" t="s">
        <v>77</v>
      </c>
      <c r="AY325" s="211" t="s">
        <v>177</v>
      </c>
    </row>
    <row r="326" s="14" customFormat="1">
      <c r="A326" s="14"/>
      <c r="B326" s="210"/>
      <c r="C326" s="14"/>
      <c r="D326" s="193" t="s">
        <v>271</v>
      </c>
      <c r="E326" s="211" t="s">
        <v>1</v>
      </c>
      <c r="F326" s="212" t="s">
        <v>569</v>
      </c>
      <c r="G326" s="14"/>
      <c r="H326" s="213">
        <v>-2.8599999999999999</v>
      </c>
      <c r="I326" s="214"/>
      <c r="J326" s="14"/>
      <c r="K326" s="14"/>
      <c r="L326" s="210"/>
      <c r="M326" s="215"/>
      <c r="N326" s="216"/>
      <c r="O326" s="216"/>
      <c r="P326" s="216"/>
      <c r="Q326" s="216"/>
      <c r="R326" s="216"/>
      <c r="S326" s="216"/>
      <c r="T326" s="217"/>
      <c r="U326" s="14"/>
      <c r="V326" s="14"/>
      <c r="W326" s="14"/>
      <c r="X326" s="14"/>
      <c r="Y326" s="14"/>
      <c r="Z326" s="14"/>
      <c r="AA326" s="14"/>
      <c r="AB326" s="14"/>
      <c r="AC326" s="14"/>
      <c r="AD326" s="14"/>
      <c r="AE326" s="14"/>
      <c r="AT326" s="211" t="s">
        <v>271</v>
      </c>
      <c r="AU326" s="211" t="s">
        <v>87</v>
      </c>
      <c r="AV326" s="14" t="s">
        <v>87</v>
      </c>
      <c r="AW326" s="14" t="s">
        <v>32</v>
      </c>
      <c r="AX326" s="14" t="s">
        <v>77</v>
      </c>
      <c r="AY326" s="211" t="s">
        <v>177</v>
      </c>
    </row>
    <row r="327" s="14" customFormat="1">
      <c r="A327" s="14"/>
      <c r="B327" s="210"/>
      <c r="C327" s="14"/>
      <c r="D327" s="193" t="s">
        <v>271</v>
      </c>
      <c r="E327" s="211" t="s">
        <v>1</v>
      </c>
      <c r="F327" s="212" t="s">
        <v>557</v>
      </c>
      <c r="G327" s="14"/>
      <c r="H327" s="213">
        <v>1.26</v>
      </c>
      <c r="I327" s="214"/>
      <c r="J327" s="14"/>
      <c r="K327" s="14"/>
      <c r="L327" s="210"/>
      <c r="M327" s="215"/>
      <c r="N327" s="216"/>
      <c r="O327" s="216"/>
      <c r="P327" s="216"/>
      <c r="Q327" s="216"/>
      <c r="R327" s="216"/>
      <c r="S327" s="216"/>
      <c r="T327" s="217"/>
      <c r="U327" s="14"/>
      <c r="V327" s="14"/>
      <c r="W327" s="14"/>
      <c r="X327" s="14"/>
      <c r="Y327" s="14"/>
      <c r="Z327" s="14"/>
      <c r="AA327" s="14"/>
      <c r="AB327" s="14"/>
      <c r="AC327" s="14"/>
      <c r="AD327" s="14"/>
      <c r="AE327" s="14"/>
      <c r="AT327" s="211" t="s">
        <v>271</v>
      </c>
      <c r="AU327" s="211" t="s">
        <v>87</v>
      </c>
      <c r="AV327" s="14" t="s">
        <v>87</v>
      </c>
      <c r="AW327" s="14" t="s">
        <v>32</v>
      </c>
      <c r="AX327" s="14" t="s">
        <v>77</v>
      </c>
      <c r="AY327" s="211" t="s">
        <v>177</v>
      </c>
    </row>
    <row r="328" s="14" customFormat="1">
      <c r="A328" s="14"/>
      <c r="B328" s="210"/>
      <c r="C328" s="14"/>
      <c r="D328" s="193" t="s">
        <v>271</v>
      </c>
      <c r="E328" s="211" t="s">
        <v>1</v>
      </c>
      <c r="F328" s="212" t="s">
        <v>366</v>
      </c>
      <c r="G328" s="14"/>
      <c r="H328" s="213">
        <v>19</v>
      </c>
      <c r="I328" s="214"/>
      <c r="J328" s="14"/>
      <c r="K328" s="14"/>
      <c r="L328" s="210"/>
      <c r="M328" s="215"/>
      <c r="N328" s="216"/>
      <c r="O328" s="216"/>
      <c r="P328" s="216"/>
      <c r="Q328" s="216"/>
      <c r="R328" s="216"/>
      <c r="S328" s="216"/>
      <c r="T328" s="217"/>
      <c r="U328" s="14"/>
      <c r="V328" s="14"/>
      <c r="W328" s="14"/>
      <c r="X328" s="14"/>
      <c r="Y328" s="14"/>
      <c r="Z328" s="14"/>
      <c r="AA328" s="14"/>
      <c r="AB328" s="14"/>
      <c r="AC328" s="14"/>
      <c r="AD328" s="14"/>
      <c r="AE328" s="14"/>
      <c r="AT328" s="211" t="s">
        <v>271</v>
      </c>
      <c r="AU328" s="211" t="s">
        <v>87</v>
      </c>
      <c r="AV328" s="14" t="s">
        <v>87</v>
      </c>
      <c r="AW328" s="14" t="s">
        <v>32</v>
      </c>
      <c r="AX328" s="14" t="s">
        <v>77</v>
      </c>
      <c r="AY328" s="211" t="s">
        <v>177</v>
      </c>
    </row>
    <row r="329" s="15" customFormat="1">
      <c r="A329" s="15"/>
      <c r="B329" s="218"/>
      <c r="C329" s="15"/>
      <c r="D329" s="193" t="s">
        <v>271</v>
      </c>
      <c r="E329" s="219" t="s">
        <v>230</v>
      </c>
      <c r="F329" s="220" t="s">
        <v>276</v>
      </c>
      <c r="G329" s="15"/>
      <c r="H329" s="221">
        <v>209.505</v>
      </c>
      <c r="I329" s="222"/>
      <c r="J329" s="15"/>
      <c r="K329" s="15"/>
      <c r="L329" s="218"/>
      <c r="M329" s="223"/>
      <c r="N329" s="224"/>
      <c r="O329" s="224"/>
      <c r="P329" s="224"/>
      <c r="Q329" s="224"/>
      <c r="R329" s="224"/>
      <c r="S329" s="224"/>
      <c r="T329" s="225"/>
      <c r="U329" s="15"/>
      <c r="V329" s="15"/>
      <c r="W329" s="15"/>
      <c r="X329" s="15"/>
      <c r="Y329" s="15"/>
      <c r="Z329" s="15"/>
      <c r="AA329" s="15"/>
      <c r="AB329" s="15"/>
      <c r="AC329" s="15"/>
      <c r="AD329" s="15"/>
      <c r="AE329" s="15"/>
      <c r="AT329" s="219" t="s">
        <v>271</v>
      </c>
      <c r="AU329" s="219" t="s">
        <v>87</v>
      </c>
      <c r="AV329" s="15" t="s">
        <v>269</v>
      </c>
      <c r="AW329" s="15" t="s">
        <v>32</v>
      </c>
      <c r="AX329" s="15" t="s">
        <v>85</v>
      </c>
      <c r="AY329" s="219" t="s">
        <v>177</v>
      </c>
    </row>
    <row r="330" s="2" customFormat="1" ht="16.5" customHeight="1">
      <c r="A330" s="38"/>
      <c r="B330" s="179"/>
      <c r="C330" s="180" t="s">
        <v>570</v>
      </c>
      <c r="D330" s="180" t="s">
        <v>180</v>
      </c>
      <c r="E330" s="181" t="s">
        <v>571</v>
      </c>
      <c r="F330" s="182" t="s">
        <v>572</v>
      </c>
      <c r="G330" s="183" t="s">
        <v>220</v>
      </c>
      <c r="H330" s="184">
        <v>133.86500000000001</v>
      </c>
      <c r="I330" s="185"/>
      <c r="J330" s="186">
        <f>ROUND(I330*H330,2)</f>
        <v>0</v>
      </c>
      <c r="K330" s="182" t="s">
        <v>268</v>
      </c>
      <c r="L330" s="39"/>
      <c r="M330" s="187" t="s">
        <v>1</v>
      </c>
      <c r="N330" s="188" t="s">
        <v>42</v>
      </c>
      <c r="O330" s="77"/>
      <c r="P330" s="189">
        <f>O330*H330</f>
        <v>0</v>
      </c>
      <c r="Q330" s="189">
        <v>0.000263</v>
      </c>
      <c r="R330" s="189">
        <f>Q330*H330</f>
        <v>0.035206495000000004</v>
      </c>
      <c r="S330" s="189">
        <v>0</v>
      </c>
      <c r="T330" s="190">
        <f>S330*H330</f>
        <v>0</v>
      </c>
      <c r="U330" s="38"/>
      <c r="V330" s="38"/>
      <c r="W330" s="38"/>
      <c r="X330" s="38"/>
      <c r="Y330" s="38"/>
      <c r="Z330" s="38"/>
      <c r="AA330" s="38"/>
      <c r="AB330" s="38"/>
      <c r="AC330" s="38"/>
      <c r="AD330" s="38"/>
      <c r="AE330" s="38"/>
      <c r="AR330" s="191" t="s">
        <v>269</v>
      </c>
      <c r="AT330" s="191" t="s">
        <v>180</v>
      </c>
      <c r="AU330" s="191" t="s">
        <v>87</v>
      </c>
      <c r="AY330" s="19" t="s">
        <v>177</v>
      </c>
      <c r="BE330" s="192">
        <f>IF(N330="základní",J330,0)</f>
        <v>0</v>
      </c>
      <c r="BF330" s="192">
        <f>IF(N330="snížená",J330,0)</f>
        <v>0</v>
      </c>
      <c r="BG330" s="192">
        <f>IF(N330="zákl. přenesená",J330,0)</f>
        <v>0</v>
      </c>
      <c r="BH330" s="192">
        <f>IF(N330="sníž. přenesená",J330,0)</f>
        <v>0</v>
      </c>
      <c r="BI330" s="192">
        <f>IF(N330="nulová",J330,0)</f>
        <v>0</v>
      </c>
      <c r="BJ330" s="19" t="s">
        <v>85</v>
      </c>
      <c r="BK330" s="192">
        <f>ROUND(I330*H330,2)</f>
        <v>0</v>
      </c>
      <c r="BL330" s="19" t="s">
        <v>269</v>
      </c>
      <c r="BM330" s="191" t="s">
        <v>573</v>
      </c>
    </row>
    <row r="331" s="14" customFormat="1">
      <c r="A331" s="14"/>
      <c r="B331" s="210"/>
      <c r="C331" s="14"/>
      <c r="D331" s="193" t="s">
        <v>271</v>
      </c>
      <c r="E331" s="211" t="s">
        <v>1</v>
      </c>
      <c r="F331" s="212" t="s">
        <v>198</v>
      </c>
      <c r="G331" s="14"/>
      <c r="H331" s="213">
        <v>133.86500000000001</v>
      </c>
      <c r="I331" s="214"/>
      <c r="J331" s="14"/>
      <c r="K331" s="14"/>
      <c r="L331" s="210"/>
      <c r="M331" s="215"/>
      <c r="N331" s="216"/>
      <c r="O331" s="216"/>
      <c r="P331" s="216"/>
      <c r="Q331" s="216"/>
      <c r="R331" s="216"/>
      <c r="S331" s="216"/>
      <c r="T331" s="217"/>
      <c r="U331" s="14"/>
      <c r="V331" s="14"/>
      <c r="W331" s="14"/>
      <c r="X331" s="14"/>
      <c r="Y331" s="14"/>
      <c r="Z331" s="14"/>
      <c r="AA331" s="14"/>
      <c r="AB331" s="14"/>
      <c r="AC331" s="14"/>
      <c r="AD331" s="14"/>
      <c r="AE331" s="14"/>
      <c r="AT331" s="211" t="s">
        <v>271</v>
      </c>
      <c r="AU331" s="211" t="s">
        <v>87</v>
      </c>
      <c r="AV331" s="14" t="s">
        <v>87</v>
      </c>
      <c r="AW331" s="14" t="s">
        <v>32</v>
      </c>
      <c r="AX331" s="14" t="s">
        <v>85</v>
      </c>
      <c r="AY331" s="211" t="s">
        <v>177</v>
      </c>
    </row>
    <row r="332" s="2" customFormat="1" ht="44.25" customHeight="1">
      <c r="A332" s="38"/>
      <c r="B332" s="179"/>
      <c r="C332" s="180" t="s">
        <v>214</v>
      </c>
      <c r="D332" s="180" t="s">
        <v>180</v>
      </c>
      <c r="E332" s="181" t="s">
        <v>574</v>
      </c>
      <c r="F332" s="182" t="s">
        <v>575</v>
      </c>
      <c r="G332" s="183" t="s">
        <v>220</v>
      </c>
      <c r="H332" s="184">
        <v>13.02</v>
      </c>
      <c r="I332" s="185"/>
      <c r="J332" s="186">
        <f>ROUND(I332*H332,2)</f>
        <v>0</v>
      </c>
      <c r="K332" s="182" t="s">
        <v>268</v>
      </c>
      <c r="L332" s="39"/>
      <c r="M332" s="187" t="s">
        <v>1</v>
      </c>
      <c r="N332" s="188" t="s">
        <v>42</v>
      </c>
      <c r="O332" s="77"/>
      <c r="P332" s="189">
        <f>O332*H332</f>
        <v>0</v>
      </c>
      <c r="Q332" s="189">
        <v>0.00851616</v>
      </c>
      <c r="R332" s="189">
        <f>Q332*H332</f>
        <v>0.11088040319999999</v>
      </c>
      <c r="S332" s="189">
        <v>0</v>
      </c>
      <c r="T332" s="190">
        <f>S332*H332</f>
        <v>0</v>
      </c>
      <c r="U332" s="38"/>
      <c r="V332" s="38"/>
      <c r="W332" s="38"/>
      <c r="X332" s="38"/>
      <c r="Y332" s="38"/>
      <c r="Z332" s="38"/>
      <c r="AA332" s="38"/>
      <c r="AB332" s="38"/>
      <c r="AC332" s="38"/>
      <c r="AD332" s="38"/>
      <c r="AE332" s="38"/>
      <c r="AR332" s="191" t="s">
        <v>269</v>
      </c>
      <c r="AT332" s="191" t="s">
        <v>180</v>
      </c>
      <c r="AU332" s="191" t="s">
        <v>87</v>
      </c>
      <c r="AY332" s="19" t="s">
        <v>177</v>
      </c>
      <c r="BE332" s="192">
        <f>IF(N332="základní",J332,0)</f>
        <v>0</v>
      </c>
      <c r="BF332" s="192">
        <f>IF(N332="snížená",J332,0)</f>
        <v>0</v>
      </c>
      <c r="BG332" s="192">
        <f>IF(N332="zákl. přenesená",J332,0)</f>
        <v>0</v>
      </c>
      <c r="BH332" s="192">
        <f>IF(N332="sníž. přenesená",J332,0)</f>
        <v>0</v>
      </c>
      <c r="BI332" s="192">
        <f>IF(N332="nulová",J332,0)</f>
        <v>0</v>
      </c>
      <c r="BJ332" s="19" t="s">
        <v>85</v>
      </c>
      <c r="BK332" s="192">
        <f>ROUND(I332*H332,2)</f>
        <v>0</v>
      </c>
      <c r="BL332" s="19" t="s">
        <v>269</v>
      </c>
      <c r="BM332" s="191" t="s">
        <v>576</v>
      </c>
    </row>
    <row r="333" s="13" customFormat="1">
      <c r="A333" s="13"/>
      <c r="B333" s="203"/>
      <c r="C333" s="13"/>
      <c r="D333" s="193" t="s">
        <v>271</v>
      </c>
      <c r="E333" s="204" t="s">
        <v>1</v>
      </c>
      <c r="F333" s="205" t="s">
        <v>577</v>
      </c>
      <c r="G333" s="13"/>
      <c r="H333" s="204" t="s">
        <v>1</v>
      </c>
      <c r="I333" s="206"/>
      <c r="J333" s="13"/>
      <c r="K333" s="13"/>
      <c r="L333" s="203"/>
      <c r="M333" s="207"/>
      <c r="N333" s="208"/>
      <c r="O333" s="208"/>
      <c r="P333" s="208"/>
      <c r="Q333" s="208"/>
      <c r="R333" s="208"/>
      <c r="S333" s="208"/>
      <c r="T333" s="209"/>
      <c r="U333" s="13"/>
      <c r="V333" s="13"/>
      <c r="W333" s="13"/>
      <c r="X333" s="13"/>
      <c r="Y333" s="13"/>
      <c r="Z333" s="13"/>
      <c r="AA333" s="13"/>
      <c r="AB333" s="13"/>
      <c r="AC333" s="13"/>
      <c r="AD333" s="13"/>
      <c r="AE333" s="13"/>
      <c r="AT333" s="204" t="s">
        <v>271</v>
      </c>
      <c r="AU333" s="204" t="s">
        <v>87</v>
      </c>
      <c r="AV333" s="13" t="s">
        <v>85</v>
      </c>
      <c r="AW333" s="13" t="s">
        <v>32</v>
      </c>
      <c r="AX333" s="13" t="s">
        <v>77</v>
      </c>
      <c r="AY333" s="204" t="s">
        <v>177</v>
      </c>
    </row>
    <row r="334" s="14" customFormat="1">
      <c r="A334" s="14"/>
      <c r="B334" s="210"/>
      <c r="C334" s="14"/>
      <c r="D334" s="193" t="s">
        <v>271</v>
      </c>
      <c r="E334" s="211" t="s">
        <v>1</v>
      </c>
      <c r="F334" s="212" t="s">
        <v>578</v>
      </c>
      <c r="G334" s="14"/>
      <c r="H334" s="213">
        <v>4.5</v>
      </c>
      <c r="I334" s="214"/>
      <c r="J334" s="14"/>
      <c r="K334" s="14"/>
      <c r="L334" s="210"/>
      <c r="M334" s="215"/>
      <c r="N334" s="216"/>
      <c r="O334" s="216"/>
      <c r="P334" s="216"/>
      <c r="Q334" s="216"/>
      <c r="R334" s="216"/>
      <c r="S334" s="216"/>
      <c r="T334" s="217"/>
      <c r="U334" s="14"/>
      <c r="V334" s="14"/>
      <c r="W334" s="14"/>
      <c r="X334" s="14"/>
      <c r="Y334" s="14"/>
      <c r="Z334" s="14"/>
      <c r="AA334" s="14"/>
      <c r="AB334" s="14"/>
      <c r="AC334" s="14"/>
      <c r="AD334" s="14"/>
      <c r="AE334" s="14"/>
      <c r="AT334" s="211" t="s">
        <v>271</v>
      </c>
      <c r="AU334" s="211" t="s">
        <v>87</v>
      </c>
      <c r="AV334" s="14" t="s">
        <v>87</v>
      </c>
      <c r="AW334" s="14" t="s">
        <v>32</v>
      </c>
      <c r="AX334" s="14" t="s">
        <v>77</v>
      </c>
      <c r="AY334" s="211" t="s">
        <v>177</v>
      </c>
    </row>
    <row r="335" s="14" customFormat="1">
      <c r="A335" s="14"/>
      <c r="B335" s="210"/>
      <c r="C335" s="14"/>
      <c r="D335" s="193" t="s">
        <v>271</v>
      </c>
      <c r="E335" s="211" t="s">
        <v>1</v>
      </c>
      <c r="F335" s="212" t="s">
        <v>579</v>
      </c>
      <c r="G335" s="14"/>
      <c r="H335" s="213">
        <v>2.7000000000000002</v>
      </c>
      <c r="I335" s="214"/>
      <c r="J335" s="14"/>
      <c r="K335" s="14"/>
      <c r="L335" s="210"/>
      <c r="M335" s="215"/>
      <c r="N335" s="216"/>
      <c r="O335" s="216"/>
      <c r="P335" s="216"/>
      <c r="Q335" s="216"/>
      <c r="R335" s="216"/>
      <c r="S335" s="216"/>
      <c r="T335" s="217"/>
      <c r="U335" s="14"/>
      <c r="V335" s="14"/>
      <c r="W335" s="14"/>
      <c r="X335" s="14"/>
      <c r="Y335" s="14"/>
      <c r="Z335" s="14"/>
      <c r="AA335" s="14"/>
      <c r="AB335" s="14"/>
      <c r="AC335" s="14"/>
      <c r="AD335" s="14"/>
      <c r="AE335" s="14"/>
      <c r="AT335" s="211" t="s">
        <v>271</v>
      </c>
      <c r="AU335" s="211" t="s">
        <v>87</v>
      </c>
      <c r="AV335" s="14" t="s">
        <v>87</v>
      </c>
      <c r="AW335" s="14" t="s">
        <v>32</v>
      </c>
      <c r="AX335" s="14" t="s">
        <v>77</v>
      </c>
      <c r="AY335" s="211" t="s">
        <v>177</v>
      </c>
    </row>
    <row r="336" s="14" customFormat="1">
      <c r="A336" s="14"/>
      <c r="B336" s="210"/>
      <c r="C336" s="14"/>
      <c r="D336" s="193" t="s">
        <v>271</v>
      </c>
      <c r="E336" s="211" t="s">
        <v>1</v>
      </c>
      <c r="F336" s="212" t="s">
        <v>580</v>
      </c>
      <c r="G336" s="14"/>
      <c r="H336" s="213">
        <v>3</v>
      </c>
      <c r="I336" s="214"/>
      <c r="J336" s="14"/>
      <c r="K336" s="14"/>
      <c r="L336" s="210"/>
      <c r="M336" s="215"/>
      <c r="N336" s="216"/>
      <c r="O336" s="216"/>
      <c r="P336" s="216"/>
      <c r="Q336" s="216"/>
      <c r="R336" s="216"/>
      <c r="S336" s="216"/>
      <c r="T336" s="217"/>
      <c r="U336" s="14"/>
      <c r="V336" s="14"/>
      <c r="W336" s="14"/>
      <c r="X336" s="14"/>
      <c r="Y336" s="14"/>
      <c r="Z336" s="14"/>
      <c r="AA336" s="14"/>
      <c r="AB336" s="14"/>
      <c r="AC336" s="14"/>
      <c r="AD336" s="14"/>
      <c r="AE336" s="14"/>
      <c r="AT336" s="211" t="s">
        <v>271</v>
      </c>
      <c r="AU336" s="211" t="s">
        <v>87</v>
      </c>
      <c r="AV336" s="14" t="s">
        <v>87</v>
      </c>
      <c r="AW336" s="14" t="s">
        <v>32</v>
      </c>
      <c r="AX336" s="14" t="s">
        <v>77</v>
      </c>
      <c r="AY336" s="211" t="s">
        <v>177</v>
      </c>
    </row>
    <row r="337" s="14" customFormat="1">
      <c r="A337" s="14"/>
      <c r="B337" s="210"/>
      <c r="C337" s="14"/>
      <c r="D337" s="193" t="s">
        <v>271</v>
      </c>
      <c r="E337" s="211" t="s">
        <v>1</v>
      </c>
      <c r="F337" s="212" t="s">
        <v>581</v>
      </c>
      <c r="G337" s="14"/>
      <c r="H337" s="213">
        <v>2.8199999999999998</v>
      </c>
      <c r="I337" s="214"/>
      <c r="J337" s="14"/>
      <c r="K337" s="14"/>
      <c r="L337" s="210"/>
      <c r="M337" s="215"/>
      <c r="N337" s="216"/>
      <c r="O337" s="216"/>
      <c r="P337" s="216"/>
      <c r="Q337" s="216"/>
      <c r="R337" s="216"/>
      <c r="S337" s="216"/>
      <c r="T337" s="217"/>
      <c r="U337" s="14"/>
      <c r="V337" s="14"/>
      <c r="W337" s="14"/>
      <c r="X337" s="14"/>
      <c r="Y337" s="14"/>
      <c r="Z337" s="14"/>
      <c r="AA337" s="14"/>
      <c r="AB337" s="14"/>
      <c r="AC337" s="14"/>
      <c r="AD337" s="14"/>
      <c r="AE337" s="14"/>
      <c r="AT337" s="211" t="s">
        <v>271</v>
      </c>
      <c r="AU337" s="211" t="s">
        <v>87</v>
      </c>
      <c r="AV337" s="14" t="s">
        <v>87</v>
      </c>
      <c r="AW337" s="14" t="s">
        <v>32</v>
      </c>
      <c r="AX337" s="14" t="s">
        <v>77</v>
      </c>
      <c r="AY337" s="211" t="s">
        <v>177</v>
      </c>
    </row>
    <row r="338" s="15" customFormat="1">
      <c r="A338" s="15"/>
      <c r="B338" s="218"/>
      <c r="C338" s="15"/>
      <c r="D338" s="193" t="s">
        <v>271</v>
      </c>
      <c r="E338" s="219" t="s">
        <v>1</v>
      </c>
      <c r="F338" s="220" t="s">
        <v>276</v>
      </c>
      <c r="G338" s="15"/>
      <c r="H338" s="221">
        <v>13.02</v>
      </c>
      <c r="I338" s="222"/>
      <c r="J338" s="15"/>
      <c r="K338" s="15"/>
      <c r="L338" s="218"/>
      <c r="M338" s="223"/>
      <c r="N338" s="224"/>
      <c r="O338" s="224"/>
      <c r="P338" s="224"/>
      <c r="Q338" s="224"/>
      <c r="R338" s="224"/>
      <c r="S338" s="224"/>
      <c r="T338" s="225"/>
      <c r="U338" s="15"/>
      <c r="V338" s="15"/>
      <c r="W338" s="15"/>
      <c r="X338" s="15"/>
      <c r="Y338" s="15"/>
      <c r="Z338" s="15"/>
      <c r="AA338" s="15"/>
      <c r="AB338" s="15"/>
      <c r="AC338" s="15"/>
      <c r="AD338" s="15"/>
      <c r="AE338" s="15"/>
      <c r="AT338" s="219" t="s">
        <v>271</v>
      </c>
      <c r="AU338" s="219" t="s">
        <v>87</v>
      </c>
      <c r="AV338" s="15" t="s">
        <v>269</v>
      </c>
      <c r="AW338" s="15" t="s">
        <v>32</v>
      </c>
      <c r="AX338" s="15" t="s">
        <v>85</v>
      </c>
      <c r="AY338" s="219" t="s">
        <v>177</v>
      </c>
    </row>
    <row r="339" s="2" customFormat="1" ht="24.15" customHeight="1">
      <c r="A339" s="38"/>
      <c r="B339" s="179"/>
      <c r="C339" s="226" t="s">
        <v>582</v>
      </c>
      <c r="D339" s="226" t="s">
        <v>330</v>
      </c>
      <c r="E339" s="227" t="s">
        <v>583</v>
      </c>
      <c r="F339" s="228" t="s">
        <v>584</v>
      </c>
      <c r="G339" s="229" t="s">
        <v>220</v>
      </c>
      <c r="H339" s="230">
        <v>13.670999999999999</v>
      </c>
      <c r="I339" s="231"/>
      <c r="J339" s="232">
        <f>ROUND(I339*H339,2)</f>
        <v>0</v>
      </c>
      <c r="K339" s="228" t="s">
        <v>268</v>
      </c>
      <c r="L339" s="233"/>
      <c r="M339" s="234" t="s">
        <v>1</v>
      </c>
      <c r="N339" s="235" t="s">
        <v>42</v>
      </c>
      <c r="O339" s="77"/>
      <c r="P339" s="189">
        <f>O339*H339</f>
        <v>0</v>
      </c>
      <c r="Q339" s="189">
        <v>0.0030000000000000001</v>
      </c>
      <c r="R339" s="189">
        <f>Q339*H339</f>
        <v>0.041013000000000001</v>
      </c>
      <c r="S339" s="189">
        <v>0</v>
      </c>
      <c r="T339" s="190">
        <f>S339*H339</f>
        <v>0</v>
      </c>
      <c r="U339" s="38"/>
      <c r="V339" s="38"/>
      <c r="W339" s="38"/>
      <c r="X339" s="38"/>
      <c r="Y339" s="38"/>
      <c r="Z339" s="38"/>
      <c r="AA339" s="38"/>
      <c r="AB339" s="38"/>
      <c r="AC339" s="38"/>
      <c r="AD339" s="38"/>
      <c r="AE339" s="38"/>
      <c r="AR339" s="191" t="s">
        <v>235</v>
      </c>
      <c r="AT339" s="191" t="s">
        <v>330</v>
      </c>
      <c r="AU339" s="191" t="s">
        <v>87</v>
      </c>
      <c r="AY339" s="19" t="s">
        <v>177</v>
      </c>
      <c r="BE339" s="192">
        <f>IF(N339="základní",J339,0)</f>
        <v>0</v>
      </c>
      <c r="BF339" s="192">
        <f>IF(N339="snížená",J339,0)</f>
        <v>0</v>
      </c>
      <c r="BG339" s="192">
        <f>IF(N339="zákl. přenesená",J339,0)</f>
        <v>0</v>
      </c>
      <c r="BH339" s="192">
        <f>IF(N339="sníž. přenesená",J339,0)</f>
        <v>0</v>
      </c>
      <c r="BI339" s="192">
        <f>IF(N339="nulová",J339,0)</f>
        <v>0</v>
      </c>
      <c r="BJ339" s="19" t="s">
        <v>85</v>
      </c>
      <c r="BK339" s="192">
        <f>ROUND(I339*H339,2)</f>
        <v>0</v>
      </c>
      <c r="BL339" s="19" t="s">
        <v>269</v>
      </c>
      <c r="BM339" s="191" t="s">
        <v>585</v>
      </c>
    </row>
    <row r="340" s="14" customFormat="1">
      <c r="A340" s="14"/>
      <c r="B340" s="210"/>
      <c r="C340" s="14"/>
      <c r="D340" s="193" t="s">
        <v>271</v>
      </c>
      <c r="E340" s="211" t="s">
        <v>1</v>
      </c>
      <c r="F340" s="212" t="s">
        <v>586</v>
      </c>
      <c r="G340" s="14"/>
      <c r="H340" s="213">
        <v>13.670999999999999</v>
      </c>
      <c r="I340" s="214"/>
      <c r="J340" s="14"/>
      <c r="K340" s="14"/>
      <c r="L340" s="210"/>
      <c r="M340" s="215"/>
      <c r="N340" s="216"/>
      <c r="O340" s="216"/>
      <c r="P340" s="216"/>
      <c r="Q340" s="216"/>
      <c r="R340" s="216"/>
      <c r="S340" s="216"/>
      <c r="T340" s="217"/>
      <c r="U340" s="14"/>
      <c r="V340" s="14"/>
      <c r="W340" s="14"/>
      <c r="X340" s="14"/>
      <c r="Y340" s="14"/>
      <c r="Z340" s="14"/>
      <c r="AA340" s="14"/>
      <c r="AB340" s="14"/>
      <c r="AC340" s="14"/>
      <c r="AD340" s="14"/>
      <c r="AE340" s="14"/>
      <c r="AT340" s="211" t="s">
        <v>271</v>
      </c>
      <c r="AU340" s="211" t="s">
        <v>87</v>
      </c>
      <c r="AV340" s="14" t="s">
        <v>87</v>
      </c>
      <c r="AW340" s="14" t="s">
        <v>32</v>
      </c>
      <c r="AX340" s="14" t="s">
        <v>85</v>
      </c>
      <c r="AY340" s="211" t="s">
        <v>177</v>
      </c>
    </row>
    <row r="341" s="2" customFormat="1" ht="24.15" customHeight="1">
      <c r="A341" s="38"/>
      <c r="B341" s="179"/>
      <c r="C341" s="180" t="s">
        <v>587</v>
      </c>
      <c r="D341" s="180" t="s">
        <v>180</v>
      </c>
      <c r="E341" s="181" t="s">
        <v>588</v>
      </c>
      <c r="F341" s="182" t="s">
        <v>589</v>
      </c>
      <c r="G341" s="183" t="s">
        <v>220</v>
      </c>
      <c r="H341" s="184">
        <v>133.86500000000001</v>
      </c>
      <c r="I341" s="185"/>
      <c r="J341" s="186">
        <f>ROUND(I341*H341,2)</f>
        <v>0</v>
      </c>
      <c r="K341" s="182" t="s">
        <v>268</v>
      </c>
      <c r="L341" s="39"/>
      <c r="M341" s="187" t="s">
        <v>1</v>
      </c>
      <c r="N341" s="188" t="s">
        <v>42</v>
      </c>
      <c r="O341" s="77"/>
      <c r="P341" s="189">
        <f>O341*H341</f>
        <v>0</v>
      </c>
      <c r="Q341" s="189">
        <v>0.023099999999999999</v>
      </c>
      <c r="R341" s="189">
        <f>Q341*H341</f>
        <v>3.0922814999999999</v>
      </c>
      <c r="S341" s="189">
        <v>0</v>
      </c>
      <c r="T341" s="190">
        <f>S341*H341</f>
        <v>0</v>
      </c>
      <c r="U341" s="38"/>
      <c r="V341" s="38"/>
      <c r="W341" s="38"/>
      <c r="X341" s="38"/>
      <c r="Y341" s="38"/>
      <c r="Z341" s="38"/>
      <c r="AA341" s="38"/>
      <c r="AB341" s="38"/>
      <c r="AC341" s="38"/>
      <c r="AD341" s="38"/>
      <c r="AE341" s="38"/>
      <c r="AR341" s="191" t="s">
        <v>269</v>
      </c>
      <c r="AT341" s="191" t="s">
        <v>180</v>
      </c>
      <c r="AU341" s="191" t="s">
        <v>87</v>
      </c>
      <c r="AY341" s="19" t="s">
        <v>177</v>
      </c>
      <c r="BE341" s="192">
        <f>IF(N341="základní",J341,0)</f>
        <v>0</v>
      </c>
      <c r="BF341" s="192">
        <f>IF(N341="snížená",J341,0)</f>
        <v>0</v>
      </c>
      <c r="BG341" s="192">
        <f>IF(N341="zákl. přenesená",J341,0)</f>
        <v>0</v>
      </c>
      <c r="BH341" s="192">
        <f>IF(N341="sníž. přenesená",J341,0)</f>
        <v>0</v>
      </c>
      <c r="BI341" s="192">
        <f>IF(N341="nulová",J341,0)</f>
        <v>0</v>
      </c>
      <c r="BJ341" s="19" t="s">
        <v>85</v>
      </c>
      <c r="BK341" s="192">
        <f>ROUND(I341*H341,2)</f>
        <v>0</v>
      </c>
      <c r="BL341" s="19" t="s">
        <v>269</v>
      </c>
      <c r="BM341" s="191" t="s">
        <v>590</v>
      </c>
    </row>
    <row r="342" s="13" customFormat="1">
      <c r="A342" s="13"/>
      <c r="B342" s="203"/>
      <c r="C342" s="13"/>
      <c r="D342" s="193" t="s">
        <v>271</v>
      </c>
      <c r="E342" s="204" t="s">
        <v>1</v>
      </c>
      <c r="F342" s="205" t="s">
        <v>591</v>
      </c>
      <c r="G342" s="13"/>
      <c r="H342" s="204" t="s">
        <v>1</v>
      </c>
      <c r="I342" s="206"/>
      <c r="J342" s="13"/>
      <c r="K342" s="13"/>
      <c r="L342" s="203"/>
      <c r="M342" s="207"/>
      <c r="N342" s="208"/>
      <c r="O342" s="208"/>
      <c r="P342" s="208"/>
      <c r="Q342" s="208"/>
      <c r="R342" s="208"/>
      <c r="S342" s="208"/>
      <c r="T342" s="209"/>
      <c r="U342" s="13"/>
      <c r="V342" s="13"/>
      <c r="W342" s="13"/>
      <c r="X342" s="13"/>
      <c r="Y342" s="13"/>
      <c r="Z342" s="13"/>
      <c r="AA342" s="13"/>
      <c r="AB342" s="13"/>
      <c r="AC342" s="13"/>
      <c r="AD342" s="13"/>
      <c r="AE342" s="13"/>
      <c r="AT342" s="204" t="s">
        <v>271</v>
      </c>
      <c r="AU342" s="204" t="s">
        <v>87</v>
      </c>
      <c r="AV342" s="13" t="s">
        <v>85</v>
      </c>
      <c r="AW342" s="13" t="s">
        <v>32</v>
      </c>
      <c r="AX342" s="13" t="s">
        <v>77</v>
      </c>
      <c r="AY342" s="204" t="s">
        <v>177</v>
      </c>
    </row>
    <row r="343" s="13" customFormat="1">
      <c r="A343" s="13"/>
      <c r="B343" s="203"/>
      <c r="C343" s="13"/>
      <c r="D343" s="193" t="s">
        <v>271</v>
      </c>
      <c r="E343" s="204" t="s">
        <v>1</v>
      </c>
      <c r="F343" s="205" t="s">
        <v>592</v>
      </c>
      <c r="G343" s="13"/>
      <c r="H343" s="204" t="s">
        <v>1</v>
      </c>
      <c r="I343" s="206"/>
      <c r="J343" s="13"/>
      <c r="K343" s="13"/>
      <c r="L343" s="203"/>
      <c r="M343" s="207"/>
      <c r="N343" s="208"/>
      <c r="O343" s="208"/>
      <c r="P343" s="208"/>
      <c r="Q343" s="208"/>
      <c r="R343" s="208"/>
      <c r="S343" s="208"/>
      <c r="T343" s="209"/>
      <c r="U343" s="13"/>
      <c r="V343" s="13"/>
      <c r="W343" s="13"/>
      <c r="X343" s="13"/>
      <c r="Y343" s="13"/>
      <c r="Z343" s="13"/>
      <c r="AA343" s="13"/>
      <c r="AB343" s="13"/>
      <c r="AC343" s="13"/>
      <c r="AD343" s="13"/>
      <c r="AE343" s="13"/>
      <c r="AT343" s="204" t="s">
        <v>271</v>
      </c>
      <c r="AU343" s="204" t="s">
        <v>87</v>
      </c>
      <c r="AV343" s="13" t="s">
        <v>85</v>
      </c>
      <c r="AW343" s="13" t="s">
        <v>32</v>
      </c>
      <c r="AX343" s="13" t="s">
        <v>77</v>
      </c>
      <c r="AY343" s="204" t="s">
        <v>177</v>
      </c>
    </row>
    <row r="344" s="14" customFormat="1">
      <c r="A344" s="14"/>
      <c r="B344" s="210"/>
      <c r="C344" s="14"/>
      <c r="D344" s="193" t="s">
        <v>271</v>
      </c>
      <c r="E344" s="211" t="s">
        <v>1</v>
      </c>
      <c r="F344" s="212" t="s">
        <v>593</v>
      </c>
      <c r="G344" s="14"/>
      <c r="H344" s="213">
        <v>65.099999999999994</v>
      </c>
      <c r="I344" s="214"/>
      <c r="J344" s="14"/>
      <c r="K344" s="14"/>
      <c r="L344" s="210"/>
      <c r="M344" s="215"/>
      <c r="N344" s="216"/>
      <c r="O344" s="216"/>
      <c r="P344" s="216"/>
      <c r="Q344" s="216"/>
      <c r="R344" s="216"/>
      <c r="S344" s="216"/>
      <c r="T344" s="217"/>
      <c r="U344" s="14"/>
      <c r="V344" s="14"/>
      <c r="W344" s="14"/>
      <c r="X344" s="14"/>
      <c r="Y344" s="14"/>
      <c r="Z344" s="14"/>
      <c r="AA344" s="14"/>
      <c r="AB344" s="14"/>
      <c r="AC344" s="14"/>
      <c r="AD344" s="14"/>
      <c r="AE344" s="14"/>
      <c r="AT344" s="211" t="s">
        <v>271</v>
      </c>
      <c r="AU344" s="211" t="s">
        <v>87</v>
      </c>
      <c r="AV344" s="14" t="s">
        <v>87</v>
      </c>
      <c r="AW344" s="14" t="s">
        <v>32</v>
      </c>
      <c r="AX344" s="14" t="s">
        <v>77</v>
      </c>
      <c r="AY344" s="211" t="s">
        <v>177</v>
      </c>
    </row>
    <row r="345" s="14" customFormat="1">
      <c r="A345" s="14"/>
      <c r="B345" s="210"/>
      <c r="C345" s="14"/>
      <c r="D345" s="193" t="s">
        <v>271</v>
      </c>
      <c r="E345" s="211" t="s">
        <v>1</v>
      </c>
      <c r="F345" s="212" t="s">
        <v>594</v>
      </c>
      <c r="G345" s="14"/>
      <c r="H345" s="213">
        <v>-15.69</v>
      </c>
      <c r="I345" s="214"/>
      <c r="J345" s="14"/>
      <c r="K345" s="14"/>
      <c r="L345" s="210"/>
      <c r="M345" s="215"/>
      <c r="N345" s="216"/>
      <c r="O345" s="216"/>
      <c r="P345" s="216"/>
      <c r="Q345" s="216"/>
      <c r="R345" s="216"/>
      <c r="S345" s="216"/>
      <c r="T345" s="217"/>
      <c r="U345" s="14"/>
      <c r="V345" s="14"/>
      <c r="W345" s="14"/>
      <c r="X345" s="14"/>
      <c r="Y345" s="14"/>
      <c r="Z345" s="14"/>
      <c r="AA345" s="14"/>
      <c r="AB345" s="14"/>
      <c r="AC345" s="14"/>
      <c r="AD345" s="14"/>
      <c r="AE345" s="14"/>
      <c r="AT345" s="211" t="s">
        <v>271</v>
      </c>
      <c r="AU345" s="211" t="s">
        <v>87</v>
      </c>
      <c r="AV345" s="14" t="s">
        <v>87</v>
      </c>
      <c r="AW345" s="14" t="s">
        <v>32</v>
      </c>
      <c r="AX345" s="14" t="s">
        <v>77</v>
      </c>
      <c r="AY345" s="211" t="s">
        <v>177</v>
      </c>
    </row>
    <row r="346" s="13" customFormat="1">
      <c r="A346" s="13"/>
      <c r="B346" s="203"/>
      <c r="C346" s="13"/>
      <c r="D346" s="193" t="s">
        <v>271</v>
      </c>
      <c r="E346" s="204" t="s">
        <v>1</v>
      </c>
      <c r="F346" s="205" t="s">
        <v>595</v>
      </c>
      <c r="G346" s="13"/>
      <c r="H346" s="204" t="s">
        <v>1</v>
      </c>
      <c r="I346" s="206"/>
      <c r="J346" s="13"/>
      <c r="K346" s="13"/>
      <c r="L346" s="203"/>
      <c r="M346" s="207"/>
      <c r="N346" s="208"/>
      <c r="O346" s="208"/>
      <c r="P346" s="208"/>
      <c r="Q346" s="208"/>
      <c r="R346" s="208"/>
      <c r="S346" s="208"/>
      <c r="T346" s="209"/>
      <c r="U346" s="13"/>
      <c r="V346" s="13"/>
      <c r="W346" s="13"/>
      <c r="X346" s="13"/>
      <c r="Y346" s="13"/>
      <c r="Z346" s="13"/>
      <c r="AA346" s="13"/>
      <c r="AB346" s="13"/>
      <c r="AC346" s="13"/>
      <c r="AD346" s="13"/>
      <c r="AE346" s="13"/>
      <c r="AT346" s="204" t="s">
        <v>271</v>
      </c>
      <c r="AU346" s="204" t="s">
        <v>87</v>
      </c>
      <c r="AV346" s="13" t="s">
        <v>85</v>
      </c>
      <c r="AW346" s="13" t="s">
        <v>32</v>
      </c>
      <c r="AX346" s="13" t="s">
        <v>77</v>
      </c>
      <c r="AY346" s="204" t="s">
        <v>177</v>
      </c>
    </row>
    <row r="347" s="14" customFormat="1">
      <c r="A347" s="14"/>
      <c r="B347" s="210"/>
      <c r="C347" s="14"/>
      <c r="D347" s="193" t="s">
        <v>271</v>
      </c>
      <c r="E347" s="211" t="s">
        <v>1</v>
      </c>
      <c r="F347" s="212" t="s">
        <v>596</v>
      </c>
      <c r="G347" s="14"/>
      <c r="H347" s="213">
        <v>23.699999999999999</v>
      </c>
      <c r="I347" s="214"/>
      <c r="J347" s="14"/>
      <c r="K347" s="14"/>
      <c r="L347" s="210"/>
      <c r="M347" s="215"/>
      <c r="N347" s="216"/>
      <c r="O347" s="216"/>
      <c r="P347" s="216"/>
      <c r="Q347" s="216"/>
      <c r="R347" s="216"/>
      <c r="S347" s="216"/>
      <c r="T347" s="217"/>
      <c r="U347" s="14"/>
      <c r="V347" s="14"/>
      <c r="W347" s="14"/>
      <c r="X347" s="14"/>
      <c r="Y347" s="14"/>
      <c r="Z347" s="14"/>
      <c r="AA347" s="14"/>
      <c r="AB347" s="14"/>
      <c r="AC347" s="14"/>
      <c r="AD347" s="14"/>
      <c r="AE347" s="14"/>
      <c r="AT347" s="211" t="s">
        <v>271</v>
      </c>
      <c r="AU347" s="211" t="s">
        <v>87</v>
      </c>
      <c r="AV347" s="14" t="s">
        <v>87</v>
      </c>
      <c r="AW347" s="14" t="s">
        <v>32</v>
      </c>
      <c r="AX347" s="14" t="s">
        <v>77</v>
      </c>
      <c r="AY347" s="211" t="s">
        <v>177</v>
      </c>
    </row>
    <row r="348" s="14" customFormat="1">
      <c r="A348" s="14"/>
      <c r="B348" s="210"/>
      <c r="C348" s="14"/>
      <c r="D348" s="193" t="s">
        <v>271</v>
      </c>
      <c r="E348" s="211" t="s">
        <v>1</v>
      </c>
      <c r="F348" s="212" t="s">
        <v>597</v>
      </c>
      <c r="G348" s="14"/>
      <c r="H348" s="213">
        <v>-5.8449999999999998</v>
      </c>
      <c r="I348" s="214"/>
      <c r="J348" s="14"/>
      <c r="K348" s="14"/>
      <c r="L348" s="210"/>
      <c r="M348" s="215"/>
      <c r="N348" s="216"/>
      <c r="O348" s="216"/>
      <c r="P348" s="216"/>
      <c r="Q348" s="216"/>
      <c r="R348" s="216"/>
      <c r="S348" s="216"/>
      <c r="T348" s="217"/>
      <c r="U348" s="14"/>
      <c r="V348" s="14"/>
      <c r="W348" s="14"/>
      <c r="X348" s="14"/>
      <c r="Y348" s="14"/>
      <c r="Z348" s="14"/>
      <c r="AA348" s="14"/>
      <c r="AB348" s="14"/>
      <c r="AC348" s="14"/>
      <c r="AD348" s="14"/>
      <c r="AE348" s="14"/>
      <c r="AT348" s="211" t="s">
        <v>271</v>
      </c>
      <c r="AU348" s="211" t="s">
        <v>87</v>
      </c>
      <c r="AV348" s="14" t="s">
        <v>87</v>
      </c>
      <c r="AW348" s="14" t="s">
        <v>32</v>
      </c>
      <c r="AX348" s="14" t="s">
        <v>77</v>
      </c>
      <c r="AY348" s="211" t="s">
        <v>177</v>
      </c>
    </row>
    <row r="349" s="13" customFormat="1">
      <c r="A349" s="13"/>
      <c r="B349" s="203"/>
      <c r="C349" s="13"/>
      <c r="D349" s="193" t="s">
        <v>271</v>
      </c>
      <c r="E349" s="204" t="s">
        <v>1</v>
      </c>
      <c r="F349" s="205" t="s">
        <v>598</v>
      </c>
      <c r="G349" s="13"/>
      <c r="H349" s="204" t="s">
        <v>1</v>
      </c>
      <c r="I349" s="206"/>
      <c r="J349" s="13"/>
      <c r="K349" s="13"/>
      <c r="L349" s="203"/>
      <c r="M349" s="207"/>
      <c r="N349" s="208"/>
      <c r="O349" s="208"/>
      <c r="P349" s="208"/>
      <c r="Q349" s="208"/>
      <c r="R349" s="208"/>
      <c r="S349" s="208"/>
      <c r="T349" s="209"/>
      <c r="U349" s="13"/>
      <c r="V349" s="13"/>
      <c r="W349" s="13"/>
      <c r="X349" s="13"/>
      <c r="Y349" s="13"/>
      <c r="Z349" s="13"/>
      <c r="AA349" s="13"/>
      <c r="AB349" s="13"/>
      <c r="AC349" s="13"/>
      <c r="AD349" s="13"/>
      <c r="AE349" s="13"/>
      <c r="AT349" s="204" t="s">
        <v>271</v>
      </c>
      <c r="AU349" s="204" t="s">
        <v>87</v>
      </c>
      <c r="AV349" s="13" t="s">
        <v>85</v>
      </c>
      <c r="AW349" s="13" t="s">
        <v>32</v>
      </c>
      <c r="AX349" s="13" t="s">
        <v>77</v>
      </c>
      <c r="AY349" s="204" t="s">
        <v>177</v>
      </c>
    </row>
    <row r="350" s="14" customFormat="1">
      <c r="A350" s="14"/>
      <c r="B350" s="210"/>
      <c r="C350" s="14"/>
      <c r="D350" s="193" t="s">
        <v>271</v>
      </c>
      <c r="E350" s="211" t="s">
        <v>1</v>
      </c>
      <c r="F350" s="212" t="s">
        <v>599</v>
      </c>
      <c r="G350" s="14"/>
      <c r="H350" s="213">
        <v>30</v>
      </c>
      <c r="I350" s="214"/>
      <c r="J350" s="14"/>
      <c r="K350" s="14"/>
      <c r="L350" s="210"/>
      <c r="M350" s="215"/>
      <c r="N350" s="216"/>
      <c r="O350" s="216"/>
      <c r="P350" s="216"/>
      <c r="Q350" s="216"/>
      <c r="R350" s="216"/>
      <c r="S350" s="216"/>
      <c r="T350" s="217"/>
      <c r="U350" s="14"/>
      <c r="V350" s="14"/>
      <c r="W350" s="14"/>
      <c r="X350" s="14"/>
      <c r="Y350" s="14"/>
      <c r="Z350" s="14"/>
      <c r="AA350" s="14"/>
      <c r="AB350" s="14"/>
      <c r="AC350" s="14"/>
      <c r="AD350" s="14"/>
      <c r="AE350" s="14"/>
      <c r="AT350" s="211" t="s">
        <v>271</v>
      </c>
      <c r="AU350" s="211" t="s">
        <v>87</v>
      </c>
      <c r="AV350" s="14" t="s">
        <v>87</v>
      </c>
      <c r="AW350" s="14" t="s">
        <v>32</v>
      </c>
      <c r="AX350" s="14" t="s">
        <v>77</v>
      </c>
      <c r="AY350" s="211" t="s">
        <v>177</v>
      </c>
    </row>
    <row r="351" s="14" customFormat="1">
      <c r="A351" s="14"/>
      <c r="B351" s="210"/>
      <c r="C351" s="14"/>
      <c r="D351" s="193" t="s">
        <v>271</v>
      </c>
      <c r="E351" s="211" t="s">
        <v>1</v>
      </c>
      <c r="F351" s="212" t="s">
        <v>600</v>
      </c>
      <c r="G351" s="14"/>
      <c r="H351" s="213">
        <v>-5.6399999999999997</v>
      </c>
      <c r="I351" s="214"/>
      <c r="J351" s="14"/>
      <c r="K351" s="14"/>
      <c r="L351" s="210"/>
      <c r="M351" s="215"/>
      <c r="N351" s="216"/>
      <c r="O351" s="216"/>
      <c r="P351" s="216"/>
      <c r="Q351" s="216"/>
      <c r="R351" s="216"/>
      <c r="S351" s="216"/>
      <c r="T351" s="217"/>
      <c r="U351" s="14"/>
      <c r="V351" s="14"/>
      <c r="W351" s="14"/>
      <c r="X351" s="14"/>
      <c r="Y351" s="14"/>
      <c r="Z351" s="14"/>
      <c r="AA351" s="14"/>
      <c r="AB351" s="14"/>
      <c r="AC351" s="14"/>
      <c r="AD351" s="14"/>
      <c r="AE351" s="14"/>
      <c r="AT351" s="211" t="s">
        <v>271</v>
      </c>
      <c r="AU351" s="211" t="s">
        <v>87</v>
      </c>
      <c r="AV351" s="14" t="s">
        <v>87</v>
      </c>
      <c r="AW351" s="14" t="s">
        <v>32</v>
      </c>
      <c r="AX351" s="14" t="s">
        <v>77</v>
      </c>
      <c r="AY351" s="211" t="s">
        <v>177</v>
      </c>
    </row>
    <row r="352" s="13" customFormat="1">
      <c r="A352" s="13"/>
      <c r="B352" s="203"/>
      <c r="C352" s="13"/>
      <c r="D352" s="193" t="s">
        <v>271</v>
      </c>
      <c r="E352" s="204" t="s">
        <v>1</v>
      </c>
      <c r="F352" s="205" t="s">
        <v>595</v>
      </c>
      <c r="G352" s="13"/>
      <c r="H352" s="204" t="s">
        <v>1</v>
      </c>
      <c r="I352" s="206"/>
      <c r="J352" s="13"/>
      <c r="K352" s="13"/>
      <c r="L352" s="203"/>
      <c r="M352" s="207"/>
      <c r="N352" s="208"/>
      <c r="O352" s="208"/>
      <c r="P352" s="208"/>
      <c r="Q352" s="208"/>
      <c r="R352" s="208"/>
      <c r="S352" s="208"/>
      <c r="T352" s="209"/>
      <c r="U352" s="13"/>
      <c r="V352" s="13"/>
      <c r="W352" s="13"/>
      <c r="X352" s="13"/>
      <c r="Y352" s="13"/>
      <c r="Z352" s="13"/>
      <c r="AA352" s="13"/>
      <c r="AB352" s="13"/>
      <c r="AC352" s="13"/>
      <c r="AD352" s="13"/>
      <c r="AE352" s="13"/>
      <c r="AT352" s="204" t="s">
        <v>271</v>
      </c>
      <c r="AU352" s="204" t="s">
        <v>87</v>
      </c>
      <c r="AV352" s="13" t="s">
        <v>85</v>
      </c>
      <c r="AW352" s="13" t="s">
        <v>32</v>
      </c>
      <c r="AX352" s="13" t="s">
        <v>77</v>
      </c>
      <c r="AY352" s="204" t="s">
        <v>177</v>
      </c>
    </row>
    <row r="353" s="14" customFormat="1">
      <c r="A353" s="14"/>
      <c r="B353" s="210"/>
      <c r="C353" s="14"/>
      <c r="D353" s="193" t="s">
        <v>271</v>
      </c>
      <c r="E353" s="211" t="s">
        <v>1</v>
      </c>
      <c r="F353" s="212" t="s">
        <v>601</v>
      </c>
      <c r="G353" s="14"/>
      <c r="H353" s="213">
        <v>32.549999999999997</v>
      </c>
      <c r="I353" s="214"/>
      <c r="J353" s="14"/>
      <c r="K353" s="14"/>
      <c r="L353" s="210"/>
      <c r="M353" s="215"/>
      <c r="N353" s="216"/>
      <c r="O353" s="216"/>
      <c r="P353" s="216"/>
      <c r="Q353" s="216"/>
      <c r="R353" s="216"/>
      <c r="S353" s="216"/>
      <c r="T353" s="217"/>
      <c r="U353" s="14"/>
      <c r="V353" s="14"/>
      <c r="W353" s="14"/>
      <c r="X353" s="14"/>
      <c r="Y353" s="14"/>
      <c r="Z353" s="14"/>
      <c r="AA353" s="14"/>
      <c r="AB353" s="14"/>
      <c r="AC353" s="14"/>
      <c r="AD353" s="14"/>
      <c r="AE353" s="14"/>
      <c r="AT353" s="211" t="s">
        <v>271</v>
      </c>
      <c r="AU353" s="211" t="s">
        <v>87</v>
      </c>
      <c r="AV353" s="14" t="s">
        <v>87</v>
      </c>
      <c r="AW353" s="14" t="s">
        <v>32</v>
      </c>
      <c r="AX353" s="14" t="s">
        <v>77</v>
      </c>
      <c r="AY353" s="211" t="s">
        <v>177</v>
      </c>
    </row>
    <row r="354" s="14" customFormat="1">
      <c r="A354" s="14"/>
      <c r="B354" s="210"/>
      <c r="C354" s="14"/>
      <c r="D354" s="193" t="s">
        <v>271</v>
      </c>
      <c r="E354" s="211" t="s">
        <v>1</v>
      </c>
      <c r="F354" s="212" t="s">
        <v>602</v>
      </c>
      <c r="G354" s="14"/>
      <c r="H354" s="213">
        <v>-2.3100000000000001</v>
      </c>
      <c r="I354" s="214"/>
      <c r="J354" s="14"/>
      <c r="K354" s="14"/>
      <c r="L354" s="210"/>
      <c r="M354" s="215"/>
      <c r="N354" s="216"/>
      <c r="O354" s="216"/>
      <c r="P354" s="216"/>
      <c r="Q354" s="216"/>
      <c r="R354" s="216"/>
      <c r="S354" s="216"/>
      <c r="T354" s="217"/>
      <c r="U354" s="14"/>
      <c r="V354" s="14"/>
      <c r="W354" s="14"/>
      <c r="X354" s="14"/>
      <c r="Y354" s="14"/>
      <c r="Z354" s="14"/>
      <c r="AA354" s="14"/>
      <c r="AB354" s="14"/>
      <c r="AC354" s="14"/>
      <c r="AD354" s="14"/>
      <c r="AE354" s="14"/>
      <c r="AT354" s="211" t="s">
        <v>271</v>
      </c>
      <c r="AU354" s="211" t="s">
        <v>87</v>
      </c>
      <c r="AV354" s="14" t="s">
        <v>87</v>
      </c>
      <c r="AW354" s="14" t="s">
        <v>32</v>
      </c>
      <c r="AX354" s="14" t="s">
        <v>77</v>
      </c>
      <c r="AY354" s="211" t="s">
        <v>177</v>
      </c>
    </row>
    <row r="355" s="14" customFormat="1">
      <c r="A355" s="14"/>
      <c r="B355" s="210"/>
      <c r="C355" s="14"/>
      <c r="D355" s="193" t="s">
        <v>271</v>
      </c>
      <c r="E355" s="211" t="s">
        <v>1</v>
      </c>
      <c r="F355" s="212" t="s">
        <v>335</v>
      </c>
      <c r="G355" s="14"/>
      <c r="H355" s="213">
        <v>12</v>
      </c>
      <c r="I355" s="214"/>
      <c r="J355" s="14"/>
      <c r="K355" s="14"/>
      <c r="L355" s="210"/>
      <c r="M355" s="215"/>
      <c r="N355" s="216"/>
      <c r="O355" s="216"/>
      <c r="P355" s="216"/>
      <c r="Q355" s="216"/>
      <c r="R355" s="216"/>
      <c r="S355" s="216"/>
      <c r="T355" s="217"/>
      <c r="U355" s="14"/>
      <c r="V355" s="14"/>
      <c r="W355" s="14"/>
      <c r="X355" s="14"/>
      <c r="Y355" s="14"/>
      <c r="Z355" s="14"/>
      <c r="AA355" s="14"/>
      <c r="AB355" s="14"/>
      <c r="AC355" s="14"/>
      <c r="AD355" s="14"/>
      <c r="AE355" s="14"/>
      <c r="AT355" s="211" t="s">
        <v>271</v>
      </c>
      <c r="AU355" s="211" t="s">
        <v>87</v>
      </c>
      <c r="AV355" s="14" t="s">
        <v>87</v>
      </c>
      <c r="AW355" s="14" t="s">
        <v>32</v>
      </c>
      <c r="AX355" s="14" t="s">
        <v>77</v>
      </c>
      <c r="AY355" s="211" t="s">
        <v>177</v>
      </c>
    </row>
    <row r="356" s="15" customFormat="1">
      <c r="A356" s="15"/>
      <c r="B356" s="218"/>
      <c r="C356" s="15"/>
      <c r="D356" s="193" t="s">
        <v>271</v>
      </c>
      <c r="E356" s="219" t="s">
        <v>198</v>
      </c>
      <c r="F356" s="220" t="s">
        <v>276</v>
      </c>
      <c r="G356" s="15"/>
      <c r="H356" s="221">
        <v>133.86500000000001</v>
      </c>
      <c r="I356" s="222"/>
      <c r="J356" s="15"/>
      <c r="K356" s="15"/>
      <c r="L356" s="218"/>
      <c r="M356" s="223"/>
      <c r="N356" s="224"/>
      <c r="O356" s="224"/>
      <c r="P356" s="224"/>
      <c r="Q356" s="224"/>
      <c r="R356" s="224"/>
      <c r="S356" s="224"/>
      <c r="T356" s="225"/>
      <c r="U356" s="15"/>
      <c r="V356" s="15"/>
      <c r="W356" s="15"/>
      <c r="X356" s="15"/>
      <c r="Y356" s="15"/>
      <c r="Z356" s="15"/>
      <c r="AA356" s="15"/>
      <c r="AB356" s="15"/>
      <c r="AC356" s="15"/>
      <c r="AD356" s="15"/>
      <c r="AE356" s="15"/>
      <c r="AT356" s="219" t="s">
        <v>271</v>
      </c>
      <c r="AU356" s="219" t="s">
        <v>87</v>
      </c>
      <c r="AV356" s="15" t="s">
        <v>269</v>
      </c>
      <c r="AW356" s="15" t="s">
        <v>32</v>
      </c>
      <c r="AX356" s="15" t="s">
        <v>85</v>
      </c>
      <c r="AY356" s="219" t="s">
        <v>177</v>
      </c>
    </row>
    <row r="357" s="2" customFormat="1" ht="33" customHeight="1">
      <c r="A357" s="38"/>
      <c r="B357" s="179"/>
      <c r="C357" s="180" t="s">
        <v>603</v>
      </c>
      <c r="D357" s="180" t="s">
        <v>180</v>
      </c>
      <c r="E357" s="181" t="s">
        <v>604</v>
      </c>
      <c r="F357" s="182" t="s">
        <v>605</v>
      </c>
      <c r="G357" s="183" t="s">
        <v>267</v>
      </c>
      <c r="H357" s="184">
        <v>6.4500000000000002</v>
      </c>
      <c r="I357" s="185"/>
      <c r="J357" s="186">
        <f>ROUND(I357*H357,2)</f>
        <v>0</v>
      </c>
      <c r="K357" s="182" t="s">
        <v>268</v>
      </c>
      <c r="L357" s="39"/>
      <c r="M357" s="187" t="s">
        <v>1</v>
      </c>
      <c r="N357" s="188" t="s">
        <v>42</v>
      </c>
      <c r="O357" s="77"/>
      <c r="P357" s="189">
        <f>O357*H357</f>
        <v>0</v>
      </c>
      <c r="Q357" s="189">
        <v>2.5018699999999998</v>
      </c>
      <c r="R357" s="189">
        <f>Q357*H357</f>
        <v>16.137061499999998</v>
      </c>
      <c r="S357" s="189">
        <v>0</v>
      </c>
      <c r="T357" s="190">
        <f>S357*H357</f>
        <v>0</v>
      </c>
      <c r="U357" s="38"/>
      <c r="V357" s="38"/>
      <c r="W357" s="38"/>
      <c r="X357" s="38"/>
      <c r="Y357" s="38"/>
      <c r="Z357" s="38"/>
      <c r="AA357" s="38"/>
      <c r="AB357" s="38"/>
      <c r="AC357" s="38"/>
      <c r="AD357" s="38"/>
      <c r="AE357" s="38"/>
      <c r="AR357" s="191" t="s">
        <v>269</v>
      </c>
      <c r="AT357" s="191" t="s">
        <v>180</v>
      </c>
      <c r="AU357" s="191" t="s">
        <v>87</v>
      </c>
      <c r="AY357" s="19" t="s">
        <v>177</v>
      </c>
      <c r="BE357" s="192">
        <f>IF(N357="základní",J357,0)</f>
        <v>0</v>
      </c>
      <c r="BF357" s="192">
        <f>IF(N357="snížená",J357,0)</f>
        <v>0</v>
      </c>
      <c r="BG357" s="192">
        <f>IF(N357="zákl. přenesená",J357,0)</f>
        <v>0</v>
      </c>
      <c r="BH357" s="192">
        <f>IF(N357="sníž. přenesená",J357,0)</f>
        <v>0</v>
      </c>
      <c r="BI357" s="192">
        <f>IF(N357="nulová",J357,0)</f>
        <v>0</v>
      </c>
      <c r="BJ357" s="19" t="s">
        <v>85</v>
      </c>
      <c r="BK357" s="192">
        <f>ROUND(I357*H357,2)</f>
        <v>0</v>
      </c>
      <c r="BL357" s="19" t="s">
        <v>269</v>
      </c>
      <c r="BM357" s="191" t="s">
        <v>606</v>
      </c>
    </row>
    <row r="358" s="14" customFormat="1">
      <c r="A358" s="14"/>
      <c r="B358" s="210"/>
      <c r="C358" s="14"/>
      <c r="D358" s="193" t="s">
        <v>271</v>
      </c>
      <c r="E358" s="211" t="s">
        <v>1</v>
      </c>
      <c r="F358" s="212" t="s">
        <v>607</v>
      </c>
      <c r="G358" s="14"/>
      <c r="H358" s="213">
        <v>3.1200000000000001</v>
      </c>
      <c r="I358" s="214"/>
      <c r="J358" s="14"/>
      <c r="K358" s="14"/>
      <c r="L358" s="210"/>
      <c r="M358" s="215"/>
      <c r="N358" s="216"/>
      <c r="O358" s="216"/>
      <c r="P358" s="216"/>
      <c r="Q358" s="216"/>
      <c r="R358" s="216"/>
      <c r="S358" s="216"/>
      <c r="T358" s="217"/>
      <c r="U358" s="14"/>
      <c r="V358" s="14"/>
      <c r="W358" s="14"/>
      <c r="X358" s="14"/>
      <c r="Y358" s="14"/>
      <c r="Z358" s="14"/>
      <c r="AA358" s="14"/>
      <c r="AB358" s="14"/>
      <c r="AC358" s="14"/>
      <c r="AD358" s="14"/>
      <c r="AE358" s="14"/>
      <c r="AT358" s="211" t="s">
        <v>271</v>
      </c>
      <c r="AU358" s="211" t="s">
        <v>87</v>
      </c>
      <c r="AV358" s="14" t="s">
        <v>87</v>
      </c>
      <c r="AW358" s="14" t="s">
        <v>32</v>
      </c>
      <c r="AX358" s="14" t="s">
        <v>77</v>
      </c>
      <c r="AY358" s="211" t="s">
        <v>177</v>
      </c>
    </row>
    <row r="359" s="14" customFormat="1">
      <c r="A359" s="14"/>
      <c r="B359" s="210"/>
      <c r="C359" s="14"/>
      <c r="D359" s="193" t="s">
        <v>271</v>
      </c>
      <c r="E359" s="211" t="s">
        <v>1</v>
      </c>
      <c r="F359" s="212" t="s">
        <v>608</v>
      </c>
      <c r="G359" s="14"/>
      <c r="H359" s="213">
        <v>1.5</v>
      </c>
      <c r="I359" s="214"/>
      <c r="J359" s="14"/>
      <c r="K359" s="14"/>
      <c r="L359" s="210"/>
      <c r="M359" s="215"/>
      <c r="N359" s="216"/>
      <c r="O359" s="216"/>
      <c r="P359" s="216"/>
      <c r="Q359" s="216"/>
      <c r="R359" s="216"/>
      <c r="S359" s="216"/>
      <c r="T359" s="217"/>
      <c r="U359" s="14"/>
      <c r="V359" s="14"/>
      <c r="W359" s="14"/>
      <c r="X359" s="14"/>
      <c r="Y359" s="14"/>
      <c r="Z359" s="14"/>
      <c r="AA359" s="14"/>
      <c r="AB359" s="14"/>
      <c r="AC359" s="14"/>
      <c r="AD359" s="14"/>
      <c r="AE359" s="14"/>
      <c r="AT359" s="211" t="s">
        <v>271</v>
      </c>
      <c r="AU359" s="211" t="s">
        <v>87</v>
      </c>
      <c r="AV359" s="14" t="s">
        <v>87</v>
      </c>
      <c r="AW359" s="14" t="s">
        <v>32</v>
      </c>
      <c r="AX359" s="14" t="s">
        <v>77</v>
      </c>
      <c r="AY359" s="211" t="s">
        <v>177</v>
      </c>
    </row>
    <row r="360" s="14" customFormat="1">
      <c r="A360" s="14"/>
      <c r="B360" s="210"/>
      <c r="C360" s="14"/>
      <c r="D360" s="193" t="s">
        <v>271</v>
      </c>
      <c r="E360" s="211" t="s">
        <v>1</v>
      </c>
      <c r="F360" s="212" t="s">
        <v>609</v>
      </c>
      <c r="G360" s="14"/>
      <c r="H360" s="213">
        <v>1.8300000000000001</v>
      </c>
      <c r="I360" s="214"/>
      <c r="J360" s="14"/>
      <c r="K360" s="14"/>
      <c r="L360" s="210"/>
      <c r="M360" s="215"/>
      <c r="N360" s="216"/>
      <c r="O360" s="216"/>
      <c r="P360" s="216"/>
      <c r="Q360" s="216"/>
      <c r="R360" s="216"/>
      <c r="S360" s="216"/>
      <c r="T360" s="217"/>
      <c r="U360" s="14"/>
      <c r="V360" s="14"/>
      <c r="W360" s="14"/>
      <c r="X360" s="14"/>
      <c r="Y360" s="14"/>
      <c r="Z360" s="14"/>
      <c r="AA360" s="14"/>
      <c r="AB360" s="14"/>
      <c r="AC360" s="14"/>
      <c r="AD360" s="14"/>
      <c r="AE360" s="14"/>
      <c r="AT360" s="211" t="s">
        <v>271</v>
      </c>
      <c r="AU360" s="211" t="s">
        <v>87</v>
      </c>
      <c r="AV360" s="14" t="s">
        <v>87</v>
      </c>
      <c r="AW360" s="14" t="s">
        <v>32</v>
      </c>
      <c r="AX360" s="14" t="s">
        <v>77</v>
      </c>
      <c r="AY360" s="211" t="s">
        <v>177</v>
      </c>
    </row>
    <row r="361" s="15" customFormat="1">
      <c r="A361" s="15"/>
      <c r="B361" s="218"/>
      <c r="C361" s="15"/>
      <c r="D361" s="193" t="s">
        <v>271</v>
      </c>
      <c r="E361" s="219" t="s">
        <v>1</v>
      </c>
      <c r="F361" s="220" t="s">
        <v>276</v>
      </c>
      <c r="G361" s="15"/>
      <c r="H361" s="221">
        <v>6.4500000000000002</v>
      </c>
      <c r="I361" s="222"/>
      <c r="J361" s="15"/>
      <c r="K361" s="15"/>
      <c r="L361" s="218"/>
      <c r="M361" s="223"/>
      <c r="N361" s="224"/>
      <c r="O361" s="224"/>
      <c r="P361" s="224"/>
      <c r="Q361" s="224"/>
      <c r="R361" s="224"/>
      <c r="S361" s="224"/>
      <c r="T361" s="225"/>
      <c r="U361" s="15"/>
      <c r="V361" s="15"/>
      <c r="W361" s="15"/>
      <c r="X361" s="15"/>
      <c r="Y361" s="15"/>
      <c r="Z361" s="15"/>
      <c r="AA361" s="15"/>
      <c r="AB361" s="15"/>
      <c r="AC361" s="15"/>
      <c r="AD361" s="15"/>
      <c r="AE361" s="15"/>
      <c r="AT361" s="219" t="s">
        <v>271</v>
      </c>
      <c r="AU361" s="219" t="s">
        <v>87</v>
      </c>
      <c r="AV361" s="15" t="s">
        <v>269</v>
      </c>
      <c r="AW361" s="15" t="s">
        <v>32</v>
      </c>
      <c r="AX361" s="15" t="s">
        <v>85</v>
      </c>
      <c r="AY361" s="219" t="s">
        <v>177</v>
      </c>
    </row>
    <row r="362" s="2" customFormat="1" ht="24.15" customHeight="1">
      <c r="A362" s="38"/>
      <c r="B362" s="179"/>
      <c r="C362" s="180" t="s">
        <v>610</v>
      </c>
      <c r="D362" s="180" t="s">
        <v>180</v>
      </c>
      <c r="E362" s="181" t="s">
        <v>611</v>
      </c>
      <c r="F362" s="182" t="s">
        <v>612</v>
      </c>
      <c r="G362" s="183" t="s">
        <v>267</v>
      </c>
      <c r="H362" s="184">
        <v>1.8300000000000001</v>
      </c>
      <c r="I362" s="185"/>
      <c r="J362" s="186">
        <f>ROUND(I362*H362,2)</f>
        <v>0</v>
      </c>
      <c r="K362" s="182" t="s">
        <v>268</v>
      </c>
      <c r="L362" s="39"/>
      <c r="M362" s="187" t="s">
        <v>1</v>
      </c>
      <c r="N362" s="188" t="s">
        <v>42</v>
      </c>
      <c r="O362" s="77"/>
      <c r="P362" s="189">
        <f>O362*H362</f>
        <v>0</v>
      </c>
      <c r="Q362" s="189">
        <v>0.040000000000000001</v>
      </c>
      <c r="R362" s="189">
        <f>Q362*H362</f>
        <v>0.073200000000000001</v>
      </c>
      <c r="S362" s="189">
        <v>0</v>
      </c>
      <c r="T362" s="190">
        <f>S362*H362</f>
        <v>0</v>
      </c>
      <c r="U362" s="38"/>
      <c r="V362" s="38"/>
      <c r="W362" s="38"/>
      <c r="X362" s="38"/>
      <c r="Y362" s="38"/>
      <c r="Z362" s="38"/>
      <c r="AA362" s="38"/>
      <c r="AB362" s="38"/>
      <c r="AC362" s="38"/>
      <c r="AD362" s="38"/>
      <c r="AE362" s="38"/>
      <c r="AR362" s="191" t="s">
        <v>269</v>
      </c>
      <c r="AT362" s="191" t="s">
        <v>180</v>
      </c>
      <c r="AU362" s="191" t="s">
        <v>87</v>
      </c>
      <c r="AY362" s="19" t="s">
        <v>177</v>
      </c>
      <c r="BE362" s="192">
        <f>IF(N362="základní",J362,0)</f>
        <v>0</v>
      </c>
      <c r="BF362" s="192">
        <f>IF(N362="snížená",J362,0)</f>
        <v>0</v>
      </c>
      <c r="BG362" s="192">
        <f>IF(N362="zákl. přenesená",J362,0)</f>
        <v>0</v>
      </c>
      <c r="BH362" s="192">
        <f>IF(N362="sníž. přenesená",J362,0)</f>
        <v>0</v>
      </c>
      <c r="BI362" s="192">
        <f>IF(N362="nulová",J362,0)</f>
        <v>0</v>
      </c>
      <c r="BJ362" s="19" t="s">
        <v>85</v>
      </c>
      <c r="BK362" s="192">
        <f>ROUND(I362*H362,2)</f>
        <v>0</v>
      </c>
      <c r="BL362" s="19" t="s">
        <v>269</v>
      </c>
      <c r="BM362" s="191" t="s">
        <v>613</v>
      </c>
    </row>
    <row r="363" s="14" customFormat="1">
      <c r="A363" s="14"/>
      <c r="B363" s="210"/>
      <c r="C363" s="14"/>
      <c r="D363" s="193" t="s">
        <v>271</v>
      </c>
      <c r="E363" s="211" t="s">
        <v>1</v>
      </c>
      <c r="F363" s="212" t="s">
        <v>609</v>
      </c>
      <c r="G363" s="14"/>
      <c r="H363" s="213">
        <v>1.8300000000000001</v>
      </c>
      <c r="I363" s="214"/>
      <c r="J363" s="14"/>
      <c r="K363" s="14"/>
      <c r="L363" s="210"/>
      <c r="M363" s="215"/>
      <c r="N363" s="216"/>
      <c r="O363" s="216"/>
      <c r="P363" s="216"/>
      <c r="Q363" s="216"/>
      <c r="R363" s="216"/>
      <c r="S363" s="216"/>
      <c r="T363" s="217"/>
      <c r="U363" s="14"/>
      <c r="V363" s="14"/>
      <c r="W363" s="14"/>
      <c r="X363" s="14"/>
      <c r="Y363" s="14"/>
      <c r="Z363" s="14"/>
      <c r="AA363" s="14"/>
      <c r="AB363" s="14"/>
      <c r="AC363" s="14"/>
      <c r="AD363" s="14"/>
      <c r="AE363" s="14"/>
      <c r="AT363" s="211" t="s">
        <v>271</v>
      </c>
      <c r="AU363" s="211" t="s">
        <v>87</v>
      </c>
      <c r="AV363" s="14" t="s">
        <v>87</v>
      </c>
      <c r="AW363" s="14" t="s">
        <v>32</v>
      </c>
      <c r="AX363" s="14" t="s">
        <v>85</v>
      </c>
      <c r="AY363" s="211" t="s">
        <v>177</v>
      </c>
    </row>
    <row r="364" s="2" customFormat="1" ht="33" customHeight="1">
      <c r="A364" s="38"/>
      <c r="B364" s="179"/>
      <c r="C364" s="180" t="s">
        <v>614</v>
      </c>
      <c r="D364" s="180" t="s">
        <v>180</v>
      </c>
      <c r="E364" s="181" t="s">
        <v>615</v>
      </c>
      <c r="F364" s="182" t="s">
        <v>616</v>
      </c>
      <c r="G364" s="183" t="s">
        <v>267</v>
      </c>
      <c r="H364" s="184">
        <v>6.4500000000000002</v>
      </c>
      <c r="I364" s="185"/>
      <c r="J364" s="186">
        <f>ROUND(I364*H364,2)</f>
        <v>0</v>
      </c>
      <c r="K364" s="182" t="s">
        <v>268</v>
      </c>
      <c r="L364" s="39"/>
      <c r="M364" s="187" t="s">
        <v>1</v>
      </c>
      <c r="N364" s="188" t="s">
        <v>42</v>
      </c>
      <c r="O364" s="77"/>
      <c r="P364" s="189">
        <f>O364*H364</f>
        <v>0</v>
      </c>
      <c r="Q364" s="189">
        <v>0</v>
      </c>
      <c r="R364" s="189">
        <f>Q364*H364</f>
        <v>0</v>
      </c>
      <c r="S364" s="189">
        <v>0</v>
      </c>
      <c r="T364" s="190">
        <f>S364*H364</f>
        <v>0</v>
      </c>
      <c r="U364" s="38"/>
      <c r="V364" s="38"/>
      <c r="W364" s="38"/>
      <c r="X364" s="38"/>
      <c r="Y364" s="38"/>
      <c r="Z364" s="38"/>
      <c r="AA364" s="38"/>
      <c r="AB364" s="38"/>
      <c r="AC364" s="38"/>
      <c r="AD364" s="38"/>
      <c r="AE364" s="38"/>
      <c r="AR364" s="191" t="s">
        <v>269</v>
      </c>
      <c r="AT364" s="191" t="s">
        <v>180</v>
      </c>
      <c r="AU364" s="191" t="s">
        <v>87</v>
      </c>
      <c r="AY364" s="19" t="s">
        <v>177</v>
      </c>
      <c r="BE364" s="192">
        <f>IF(N364="základní",J364,0)</f>
        <v>0</v>
      </c>
      <c r="BF364" s="192">
        <f>IF(N364="snížená",J364,0)</f>
        <v>0</v>
      </c>
      <c r="BG364" s="192">
        <f>IF(N364="zákl. přenesená",J364,0)</f>
        <v>0</v>
      </c>
      <c r="BH364" s="192">
        <f>IF(N364="sníž. přenesená",J364,0)</f>
        <v>0</v>
      </c>
      <c r="BI364" s="192">
        <f>IF(N364="nulová",J364,0)</f>
        <v>0</v>
      </c>
      <c r="BJ364" s="19" t="s">
        <v>85</v>
      </c>
      <c r="BK364" s="192">
        <f>ROUND(I364*H364,2)</f>
        <v>0</v>
      </c>
      <c r="BL364" s="19" t="s">
        <v>269</v>
      </c>
      <c r="BM364" s="191" t="s">
        <v>617</v>
      </c>
    </row>
    <row r="365" s="14" customFormat="1">
      <c r="A365" s="14"/>
      <c r="B365" s="210"/>
      <c r="C365" s="14"/>
      <c r="D365" s="193" t="s">
        <v>271</v>
      </c>
      <c r="E365" s="211" t="s">
        <v>1</v>
      </c>
      <c r="F365" s="212" t="s">
        <v>607</v>
      </c>
      <c r="G365" s="14"/>
      <c r="H365" s="213">
        <v>3.1200000000000001</v>
      </c>
      <c r="I365" s="214"/>
      <c r="J365" s="14"/>
      <c r="K365" s="14"/>
      <c r="L365" s="210"/>
      <c r="M365" s="215"/>
      <c r="N365" s="216"/>
      <c r="O365" s="216"/>
      <c r="P365" s="216"/>
      <c r="Q365" s="216"/>
      <c r="R365" s="216"/>
      <c r="S365" s="216"/>
      <c r="T365" s="217"/>
      <c r="U365" s="14"/>
      <c r="V365" s="14"/>
      <c r="W365" s="14"/>
      <c r="X365" s="14"/>
      <c r="Y365" s="14"/>
      <c r="Z365" s="14"/>
      <c r="AA365" s="14"/>
      <c r="AB365" s="14"/>
      <c r="AC365" s="14"/>
      <c r="AD365" s="14"/>
      <c r="AE365" s="14"/>
      <c r="AT365" s="211" t="s">
        <v>271</v>
      </c>
      <c r="AU365" s="211" t="s">
        <v>87</v>
      </c>
      <c r="AV365" s="14" t="s">
        <v>87</v>
      </c>
      <c r="AW365" s="14" t="s">
        <v>32</v>
      </c>
      <c r="AX365" s="14" t="s">
        <v>77</v>
      </c>
      <c r="AY365" s="211" t="s">
        <v>177</v>
      </c>
    </row>
    <row r="366" s="14" customFormat="1">
      <c r="A366" s="14"/>
      <c r="B366" s="210"/>
      <c r="C366" s="14"/>
      <c r="D366" s="193" t="s">
        <v>271</v>
      </c>
      <c r="E366" s="211" t="s">
        <v>1</v>
      </c>
      <c r="F366" s="212" t="s">
        <v>608</v>
      </c>
      <c r="G366" s="14"/>
      <c r="H366" s="213">
        <v>1.5</v>
      </c>
      <c r="I366" s="214"/>
      <c r="J366" s="14"/>
      <c r="K366" s="14"/>
      <c r="L366" s="210"/>
      <c r="M366" s="215"/>
      <c r="N366" s="216"/>
      <c r="O366" s="216"/>
      <c r="P366" s="216"/>
      <c r="Q366" s="216"/>
      <c r="R366" s="216"/>
      <c r="S366" s="216"/>
      <c r="T366" s="217"/>
      <c r="U366" s="14"/>
      <c r="V366" s="14"/>
      <c r="W366" s="14"/>
      <c r="X366" s="14"/>
      <c r="Y366" s="14"/>
      <c r="Z366" s="14"/>
      <c r="AA366" s="14"/>
      <c r="AB366" s="14"/>
      <c r="AC366" s="14"/>
      <c r="AD366" s="14"/>
      <c r="AE366" s="14"/>
      <c r="AT366" s="211" t="s">
        <v>271</v>
      </c>
      <c r="AU366" s="211" t="s">
        <v>87</v>
      </c>
      <c r="AV366" s="14" t="s">
        <v>87</v>
      </c>
      <c r="AW366" s="14" t="s">
        <v>32</v>
      </c>
      <c r="AX366" s="14" t="s">
        <v>77</v>
      </c>
      <c r="AY366" s="211" t="s">
        <v>177</v>
      </c>
    </row>
    <row r="367" s="14" customFormat="1">
      <c r="A367" s="14"/>
      <c r="B367" s="210"/>
      <c r="C367" s="14"/>
      <c r="D367" s="193" t="s">
        <v>271</v>
      </c>
      <c r="E367" s="211" t="s">
        <v>1</v>
      </c>
      <c r="F367" s="212" t="s">
        <v>609</v>
      </c>
      <c r="G367" s="14"/>
      <c r="H367" s="213">
        <v>1.8300000000000001</v>
      </c>
      <c r="I367" s="214"/>
      <c r="J367" s="14"/>
      <c r="K367" s="14"/>
      <c r="L367" s="210"/>
      <c r="M367" s="215"/>
      <c r="N367" s="216"/>
      <c r="O367" s="216"/>
      <c r="P367" s="216"/>
      <c r="Q367" s="216"/>
      <c r="R367" s="216"/>
      <c r="S367" s="216"/>
      <c r="T367" s="217"/>
      <c r="U367" s="14"/>
      <c r="V367" s="14"/>
      <c r="W367" s="14"/>
      <c r="X367" s="14"/>
      <c r="Y367" s="14"/>
      <c r="Z367" s="14"/>
      <c r="AA367" s="14"/>
      <c r="AB367" s="14"/>
      <c r="AC367" s="14"/>
      <c r="AD367" s="14"/>
      <c r="AE367" s="14"/>
      <c r="AT367" s="211" t="s">
        <v>271</v>
      </c>
      <c r="AU367" s="211" t="s">
        <v>87</v>
      </c>
      <c r="AV367" s="14" t="s">
        <v>87</v>
      </c>
      <c r="AW367" s="14" t="s">
        <v>32</v>
      </c>
      <c r="AX367" s="14" t="s">
        <v>77</v>
      </c>
      <c r="AY367" s="211" t="s">
        <v>177</v>
      </c>
    </row>
    <row r="368" s="15" customFormat="1">
      <c r="A368" s="15"/>
      <c r="B368" s="218"/>
      <c r="C368" s="15"/>
      <c r="D368" s="193" t="s">
        <v>271</v>
      </c>
      <c r="E368" s="219" t="s">
        <v>1</v>
      </c>
      <c r="F368" s="220" t="s">
        <v>276</v>
      </c>
      <c r="G368" s="15"/>
      <c r="H368" s="221">
        <v>6.4500000000000002</v>
      </c>
      <c r="I368" s="222"/>
      <c r="J368" s="15"/>
      <c r="K368" s="15"/>
      <c r="L368" s="218"/>
      <c r="M368" s="223"/>
      <c r="N368" s="224"/>
      <c r="O368" s="224"/>
      <c r="P368" s="224"/>
      <c r="Q368" s="224"/>
      <c r="R368" s="224"/>
      <c r="S368" s="224"/>
      <c r="T368" s="225"/>
      <c r="U368" s="15"/>
      <c r="V368" s="15"/>
      <c r="W368" s="15"/>
      <c r="X368" s="15"/>
      <c r="Y368" s="15"/>
      <c r="Z368" s="15"/>
      <c r="AA368" s="15"/>
      <c r="AB368" s="15"/>
      <c r="AC368" s="15"/>
      <c r="AD368" s="15"/>
      <c r="AE368" s="15"/>
      <c r="AT368" s="219" t="s">
        <v>271</v>
      </c>
      <c r="AU368" s="219" t="s">
        <v>87</v>
      </c>
      <c r="AV368" s="15" t="s">
        <v>269</v>
      </c>
      <c r="AW368" s="15" t="s">
        <v>32</v>
      </c>
      <c r="AX368" s="15" t="s">
        <v>85</v>
      </c>
      <c r="AY368" s="219" t="s">
        <v>177</v>
      </c>
    </row>
    <row r="369" s="2" customFormat="1" ht="16.5" customHeight="1">
      <c r="A369" s="38"/>
      <c r="B369" s="179"/>
      <c r="C369" s="180" t="s">
        <v>618</v>
      </c>
      <c r="D369" s="180" t="s">
        <v>180</v>
      </c>
      <c r="E369" s="181" t="s">
        <v>619</v>
      </c>
      <c r="F369" s="182" t="s">
        <v>620</v>
      </c>
      <c r="G369" s="183" t="s">
        <v>300</v>
      </c>
      <c r="H369" s="184">
        <v>0.158</v>
      </c>
      <c r="I369" s="185"/>
      <c r="J369" s="186">
        <f>ROUND(I369*H369,2)</f>
        <v>0</v>
      </c>
      <c r="K369" s="182" t="s">
        <v>268</v>
      </c>
      <c r="L369" s="39"/>
      <c r="M369" s="187" t="s">
        <v>1</v>
      </c>
      <c r="N369" s="188" t="s">
        <v>42</v>
      </c>
      <c r="O369" s="77"/>
      <c r="P369" s="189">
        <f>O369*H369</f>
        <v>0</v>
      </c>
      <c r="Q369" s="189">
        <v>1.0627727797</v>
      </c>
      <c r="R369" s="189">
        <f>Q369*H369</f>
        <v>0.16791809919260001</v>
      </c>
      <c r="S369" s="189">
        <v>0</v>
      </c>
      <c r="T369" s="190">
        <f>S369*H369</f>
        <v>0</v>
      </c>
      <c r="U369" s="38"/>
      <c r="V369" s="38"/>
      <c r="W369" s="38"/>
      <c r="X369" s="38"/>
      <c r="Y369" s="38"/>
      <c r="Z369" s="38"/>
      <c r="AA369" s="38"/>
      <c r="AB369" s="38"/>
      <c r="AC369" s="38"/>
      <c r="AD369" s="38"/>
      <c r="AE369" s="38"/>
      <c r="AR369" s="191" t="s">
        <v>269</v>
      </c>
      <c r="AT369" s="191" t="s">
        <v>180</v>
      </c>
      <c r="AU369" s="191" t="s">
        <v>87</v>
      </c>
      <c r="AY369" s="19" t="s">
        <v>177</v>
      </c>
      <c r="BE369" s="192">
        <f>IF(N369="základní",J369,0)</f>
        <v>0</v>
      </c>
      <c r="BF369" s="192">
        <f>IF(N369="snížená",J369,0)</f>
        <v>0</v>
      </c>
      <c r="BG369" s="192">
        <f>IF(N369="zákl. přenesená",J369,0)</f>
        <v>0</v>
      </c>
      <c r="BH369" s="192">
        <f>IF(N369="sníž. přenesená",J369,0)</f>
        <v>0</v>
      </c>
      <c r="BI369" s="192">
        <f>IF(N369="nulová",J369,0)</f>
        <v>0</v>
      </c>
      <c r="BJ369" s="19" t="s">
        <v>85</v>
      </c>
      <c r="BK369" s="192">
        <f>ROUND(I369*H369,2)</f>
        <v>0</v>
      </c>
      <c r="BL369" s="19" t="s">
        <v>269</v>
      </c>
      <c r="BM369" s="191" t="s">
        <v>621</v>
      </c>
    </row>
    <row r="370" s="13" customFormat="1">
      <c r="A370" s="13"/>
      <c r="B370" s="203"/>
      <c r="C370" s="13"/>
      <c r="D370" s="193" t="s">
        <v>271</v>
      </c>
      <c r="E370" s="204" t="s">
        <v>1</v>
      </c>
      <c r="F370" s="205" t="s">
        <v>622</v>
      </c>
      <c r="G370" s="13"/>
      <c r="H370" s="204" t="s">
        <v>1</v>
      </c>
      <c r="I370" s="206"/>
      <c r="J370" s="13"/>
      <c r="K370" s="13"/>
      <c r="L370" s="203"/>
      <c r="M370" s="207"/>
      <c r="N370" s="208"/>
      <c r="O370" s="208"/>
      <c r="P370" s="208"/>
      <c r="Q370" s="208"/>
      <c r="R370" s="208"/>
      <c r="S370" s="208"/>
      <c r="T370" s="209"/>
      <c r="U370" s="13"/>
      <c r="V370" s="13"/>
      <c r="W370" s="13"/>
      <c r="X370" s="13"/>
      <c r="Y370" s="13"/>
      <c r="Z370" s="13"/>
      <c r="AA370" s="13"/>
      <c r="AB370" s="13"/>
      <c r="AC370" s="13"/>
      <c r="AD370" s="13"/>
      <c r="AE370" s="13"/>
      <c r="AT370" s="204" t="s">
        <v>271</v>
      </c>
      <c r="AU370" s="204" t="s">
        <v>87</v>
      </c>
      <c r="AV370" s="13" t="s">
        <v>85</v>
      </c>
      <c r="AW370" s="13" t="s">
        <v>32</v>
      </c>
      <c r="AX370" s="13" t="s">
        <v>77</v>
      </c>
      <c r="AY370" s="204" t="s">
        <v>177</v>
      </c>
    </row>
    <row r="371" s="14" customFormat="1">
      <c r="A371" s="14"/>
      <c r="B371" s="210"/>
      <c r="C371" s="14"/>
      <c r="D371" s="193" t="s">
        <v>271</v>
      </c>
      <c r="E371" s="211" t="s">
        <v>1</v>
      </c>
      <c r="F371" s="212" t="s">
        <v>623</v>
      </c>
      <c r="G371" s="14"/>
      <c r="H371" s="213">
        <v>0.081000000000000003</v>
      </c>
      <c r="I371" s="214"/>
      <c r="J371" s="14"/>
      <c r="K371" s="14"/>
      <c r="L371" s="210"/>
      <c r="M371" s="215"/>
      <c r="N371" s="216"/>
      <c r="O371" s="216"/>
      <c r="P371" s="216"/>
      <c r="Q371" s="216"/>
      <c r="R371" s="216"/>
      <c r="S371" s="216"/>
      <c r="T371" s="217"/>
      <c r="U371" s="14"/>
      <c r="V371" s="14"/>
      <c r="W371" s="14"/>
      <c r="X371" s="14"/>
      <c r="Y371" s="14"/>
      <c r="Z371" s="14"/>
      <c r="AA371" s="14"/>
      <c r="AB371" s="14"/>
      <c r="AC371" s="14"/>
      <c r="AD371" s="14"/>
      <c r="AE371" s="14"/>
      <c r="AT371" s="211" t="s">
        <v>271</v>
      </c>
      <c r="AU371" s="211" t="s">
        <v>87</v>
      </c>
      <c r="AV371" s="14" t="s">
        <v>87</v>
      </c>
      <c r="AW371" s="14" t="s">
        <v>32</v>
      </c>
      <c r="AX371" s="14" t="s">
        <v>77</v>
      </c>
      <c r="AY371" s="211" t="s">
        <v>177</v>
      </c>
    </row>
    <row r="372" s="14" customFormat="1">
      <c r="A372" s="14"/>
      <c r="B372" s="210"/>
      <c r="C372" s="14"/>
      <c r="D372" s="193" t="s">
        <v>271</v>
      </c>
      <c r="E372" s="211" t="s">
        <v>1</v>
      </c>
      <c r="F372" s="212" t="s">
        <v>624</v>
      </c>
      <c r="G372" s="14"/>
      <c r="H372" s="213">
        <v>0.039</v>
      </c>
      <c r="I372" s="214"/>
      <c r="J372" s="14"/>
      <c r="K372" s="14"/>
      <c r="L372" s="210"/>
      <c r="M372" s="215"/>
      <c r="N372" s="216"/>
      <c r="O372" s="216"/>
      <c r="P372" s="216"/>
      <c r="Q372" s="216"/>
      <c r="R372" s="216"/>
      <c r="S372" s="216"/>
      <c r="T372" s="217"/>
      <c r="U372" s="14"/>
      <c r="V372" s="14"/>
      <c r="W372" s="14"/>
      <c r="X372" s="14"/>
      <c r="Y372" s="14"/>
      <c r="Z372" s="14"/>
      <c r="AA372" s="14"/>
      <c r="AB372" s="14"/>
      <c r="AC372" s="14"/>
      <c r="AD372" s="14"/>
      <c r="AE372" s="14"/>
      <c r="AT372" s="211" t="s">
        <v>271</v>
      </c>
      <c r="AU372" s="211" t="s">
        <v>87</v>
      </c>
      <c r="AV372" s="14" t="s">
        <v>87</v>
      </c>
      <c r="AW372" s="14" t="s">
        <v>32</v>
      </c>
      <c r="AX372" s="14" t="s">
        <v>77</v>
      </c>
      <c r="AY372" s="211" t="s">
        <v>177</v>
      </c>
    </row>
    <row r="373" s="14" customFormat="1">
      <c r="A373" s="14"/>
      <c r="B373" s="210"/>
      <c r="C373" s="14"/>
      <c r="D373" s="193" t="s">
        <v>271</v>
      </c>
      <c r="E373" s="211" t="s">
        <v>1</v>
      </c>
      <c r="F373" s="212" t="s">
        <v>625</v>
      </c>
      <c r="G373" s="14"/>
      <c r="H373" s="213">
        <v>0.037999999999999999</v>
      </c>
      <c r="I373" s="214"/>
      <c r="J373" s="14"/>
      <c r="K373" s="14"/>
      <c r="L373" s="210"/>
      <c r="M373" s="215"/>
      <c r="N373" s="216"/>
      <c r="O373" s="216"/>
      <c r="P373" s="216"/>
      <c r="Q373" s="216"/>
      <c r="R373" s="216"/>
      <c r="S373" s="216"/>
      <c r="T373" s="217"/>
      <c r="U373" s="14"/>
      <c r="V373" s="14"/>
      <c r="W373" s="14"/>
      <c r="X373" s="14"/>
      <c r="Y373" s="14"/>
      <c r="Z373" s="14"/>
      <c r="AA373" s="14"/>
      <c r="AB373" s="14"/>
      <c r="AC373" s="14"/>
      <c r="AD373" s="14"/>
      <c r="AE373" s="14"/>
      <c r="AT373" s="211" t="s">
        <v>271</v>
      </c>
      <c r="AU373" s="211" t="s">
        <v>87</v>
      </c>
      <c r="AV373" s="14" t="s">
        <v>87</v>
      </c>
      <c r="AW373" s="14" t="s">
        <v>32</v>
      </c>
      <c r="AX373" s="14" t="s">
        <v>77</v>
      </c>
      <c r="AY373" s="211" t="s">
        <v>177</v>
      </c>
    </row>
    <row r="374" s="15" customFormat="1">
      <c r="A374" s="15"/>
      <c r="B374" s="218"/>
      <c r="C374" s="15"/>
      <c r="D374" s="193" t="s">
        <v>271</v>
      </c>
      <c r="E374" s="219" t="s">
        <v>1</v>
      </c>
      <c r="F374" s="220" t="s">
        <v>276</v>
      </c>
      <c r="G374" s="15"/>
      <c r="H374" s="221">
        <v>0.158</v>
      </c>
      <c r="I374" s="222"/>
      <c r="J374" s="15"/>
      <c r="K374" s="15"/>
      <c r="L374" s="218"/>
      <c r="M374" s="223"/>
      <c r="N374" s="224"/>
      <c r="O374" s="224"/>
      <c r="P374" s="224"/>
      <c r="Q374" s="224"/>
      <c r="R374" s="224"/>
      <c r="S374" s="224"/>
      <c r="T374" s="225"/>
      <c r="U374" s="15"/>
      <c r="V374" s="15"/>
      <c r="W374" s="15"/>
      <c r="X374" s="15"/>
      <c r="Y374" s="15"/>
      <c r="Z374" s="15"/>
      <c r="AA374" s="15"/>
      <c r="AB374" s="15"/>
      <c r="AC374" s="15"/>
      <c r="AD374" s="15"/>
      <c r="AE374" s="15"/>
      <c r="AT374" s="219" t="s">
        <v>271</v>
      </c>
      <c r="AU374" s="219" t="s">
        <v>87</v>
      </c>
      <c r="AV374" s="15" t="s">
        <v>269</v>
      </c>
      <c r="AW374" s="15" t="s">
        <v>32</v>
      </c>
      <c r="AX374" s="15" t="s">
        <v>85</v>
      </c>
      <c r="AY374" s="219" t="s">
        <v>177</v>
      </c>
    </row>
    <row r="375" s="2" customFormat="1" ht="16.5" customHeight="1">
      <c r="A375" s="38"/>
      <c r="B375" s="179"/>
      <c r="C375" s="180" t="s">
        <v>626</v>
      </c>
      <c r="D375" s="180" t="s">
        <v>180</v>
      </c>
      <c r="E375" s="181" t="s">
        <v>627</v>
      </c>
      <c r="F375" s="182" t="s">
        <v>628</v>
      </c>
      <c r="G375" s="183" t="s">
        <v>220</v>
      </c>
      <c r="H375" s="184">
        <v>101.40000000000001</v>
      </c>
      <c r="I375" s="185"/>
      <c r="J375" s="186">
        <f>ROUND(I375*H375,2)</f>
        <v>0</v>
      </c>
      <c r="K375" s="182" t="s">
        <v>268</v>
      </c>
      <c r="L375" s="39"/>
      <c r="M375" s="187" t="s">
        <v>1</v>
      </c>
      <c r="N375" s="188" t="s">
        <v>42</v>
      </c>
      <c r="O375" s="77"/>
      <c r="P375" s="189">
        <f>O375*H375</f>
        <v>0</v>
      </c>
      <c r="Q375" s="189">
        <v>0.00013200000000000001</v>
      </c>
      <c r="R375" s="189">
        <f>Q375*H375</f>
        <v>0.013384800000000002</v>
      </c>
      <c r="S375" s="189">
        <v>0</v>
      </c>
      <c r="T375" s="190">
        <f>S375*H375</f>
        <v>0</v>
      </c>
      <c r="U375" s="38"/>
      <c r="V375" s="38"/>
      <c r="W375" s="38"/>
      <c r="X375" s="38"/>
      <c r="Y375" s="38"/>
      <c r="Z375" s="38"/>
      <c r="AA375" s="38"/>
      <c r="AB375" s="38"/>
      <c r="AC375" s="38"/>
      <c r="AD375" s="38"/>
      <c r="AE375" s="38"/>
      <c r="AR375" s="191" t="s">
        <v>269</v>
      </c>
      <c r="AT375" s="191" t="s">
        <v>180</v>
      </c>
      <c r="AU375" s="191" t="s">
        <v>87</v>
      </c>
      <c r="AY375" s="19" t="s">
        <v>177</v>
      </c>
      <c r="BE375" s="192">
        <f>IF(N375="základní",J375,0)</f>
        <v>0</v>
      </c>
      <c r="BF375" s="192">
        <f>IF(N375="snížená",J375,0)</f>
        <v>0</v>
      </c>
      <c r="BG375" s="192">
        <f>IF(N375="zákl. přenesená",J375,0)</f>
        <v>0</v>
      </c>
      <c r="BH375" s="192">
        <f>IF(N375="sníž. přenesená",J375,0)</f>
        <v>0</v>
      </c>
      <c r="BI375" s="192">
        <f>IF(N375="nulová",J375,0)</f>
        <v>0</v>
      </c>
      <c r="BJ375" s="19" t="s">
        <v>85</v>
      </c>
      <c r="BK375" s="192">
        <f>ROUND(I375*H375,2)</f>
        <v>0</v>
      </c>
      <c r="BL375" s="19" t="s">
        <v>269</v>
      </c>
      <c r="BM375" s="191" t="s">
        <v>629</v>
      </c>
    </row>
    <row r="376" s="14" customFormat="1">
      <c r="A376" s="14"/>
      <c r="B376" s="210"/>
      <c r="C376" s="14"/>
      <c r="D376" s="193" t="s">
        <v>271</v>
      </c>
      <c r="E376" s="211" t="s">
        <v>1</v>
      </c>
      <c r="F376" s="212" t="s">
        <v>630</v>
      </c>
      <c r="G376" s="14"/>
      <c r="H376" s="213">
        <v>101.40000000000001</v>
      </c>
      <c r="I376" s="214"/>
      <c r="J376" s="14"/>
      <c r="K376" s="14"/>
      <c r="L376" s="210"/>
      <c r="M376" s="215"/>
      <c r="N376" s="216"/>
      <c r="O376" s="216"/>
      <c r="P376" s="216"/>
      <c r="Q376" s="216"/>
      <c r="R376" s="216"/>
      <c r="S376" s="216"/>
      <c r="T376" s="217"/>
      <c r="U376" s="14"/>
      <c r="V376" s="14"/>
      <c r="W376" s="14"/>
      <c r="X376" s="14"/>
      <c r="Y376" s="14"/>
      <c r="Z376" s="14"/>
      <c r="AA376" s="14"/>
      <c r="AB376" s="14"/>
      <c r="AC376" s="14"/>
      <c r="AD376" s="14"/>
      <c r="AE376" s="14"/>
      <c r="AT376" s="211" t="s">
        <v>271</v>
      </c>
      <c r="AU376" s="211" t="s">
        <v>87</v>
      </c>
      <c r="AV376" s="14" t="s">
        <v>87</v>
      </c>
      <c r="AW376" s="14" t="s">
        <v>32</v>
      </c>
      <c r="AX376" s="14" t="s">
        <v>85</v>
      </c>
      <c r="AY376" s="211" t="s">
        <v>177</v>
      </c>
    </row>
    <row r="377" s="2" customFormat="1" ht="24.15" customHeight="1">
      <c r="A377" s="38"/>
      <c r="B377" s="179"/>
      <c r="C377" s="180" t="s">
        <v>631</v>
      </c>
      <c r="D377" s="180" t="s">
        <v>180</v>
      </c>
      <c r="E377" s="181" t="s">
        <v>632</v>
      </c>
      <c r="F377" s="182" t="s">
        <v>633</v>
      </c>
      <c r="G377" s="183" t="s">
        <v>369</v>
      </c>
      <c r="H377" s="184">
        <v>25.600000000000001</v>
      </c>
      <c r="I377" s="185"/>
      <c r="J377" s="186">
        <f>ROUND(I377*H377,2)</f>
        <v>0</v>
      </c>
      <c r="K377" s="182" t="s">
        <v>268</v>
      </c>
      <c r="L377" s="39"/>
      <c r="M377" s="187" t="s">
        <v>1</v>
      </c>
      <c r="N377" s="188" t="s">
        <v>42</v>
      </c>
      <c r="O377" s="77"/>
      <c r="P377" s="189">
        <f>O377*H377</f>
        <v>0</v>
      </c>
      <c r="Q377" s="189">
        <v>0.0002050787</v>
      </c>
      <c r="R377" s="189">
        <f>Q377*H377</f>
        <v>0.0052500147200000005</v>
      </c>
      <c r="S377" s="189">
        <v>0</v>
      </c>
      <c r="T377" s="190">
        <f>S377*H377</f>
        <v>0</v>
      </c>
      <c r="U377" s="38"/>
      <c r="V377" s="38"/>
      <c r="W377" s="38"/>
      <c r="X377" s="38"/>
      <c r="Y377" s="38"/>
      <c r="Z377" s="38"/>
      <c r="AA377" s="38"/>
      <c r="AB377" s="38"/>
      <c r="AC377" s="38"/>
      <c r="AD377" s="38"/>
      <c r="AE377" s="38"/>
      <c r="AR377" s="191" t="s">
        <v>269</v>
      </c>
      <c r="AT377" s="191" t="s">
        <v>180</v>
      </c>
      <c r="AU377" s="191" t="s">
        <v>87</v>
      </c>
      <c r="AY377" s="19" t="s">
        <v>177</v>
      </c>
      <c r="BE377" s="192">
        <f>IF(N377="základní",J377,0)</f>
        <v>0</v>
      </c>
      <c r="BF377" s="192">
        <f>IF(N377="snížená",J377,0)</f>
        <v>0</v>
      </c>
      <c r="BG377" s="192">
        <f>IF(N377="zákl. přenesená",J377,0)</f>
        <v>0</v>
      </c>
      <c r="BH377" s="192">
        <f>IF(N377="sníž. přenesená",J377,0)</f>
        <v>0</v>
      </c>
      <c r="BI377" s="192">
        <f>IF(N377="nulová",J377,0)</f>
        <v>0</v>
      </c>
      <c r="BJ377" s="19" t="s">
        <v>85</v>
      </c>
      <c r="BK377" s="192">
        <f>ROUND(I377*H377,2)</f>
        <v>0</v>
      </c>
      <c r="BL377" s="19" t="s">
        <v>269</v>
      </c>
      <c r="BM377" s="191" t="s">
        <v>634</v>
      </c>
    </row>
    <row r="378" s="2" customFormat="1" ht="24.15" customHeight="1">
      <c r="A378" s="38"/>
      <c r="B378" s="179"/>
      <c r="C378" s="180" t="s">
        <v>635</v>
      </c>
      <c r="D378" s="180" t="s">
        <v>180</v>
      </c>
      <c r="E378" s="181" t="s">
        <v>636</v>
      </c>
      <c r="F378" s="182" t="s">
        <v>637</v>
      </c>
      <c r="G378" s="183" t="s">
        <v>369</v>
      </c>
      <c r="H378" s="184">
        <v>25.600000000000001</v>
      </c>
      <c r="I378" s="185"/>
      <c r="J378" s="186">
        <f>ROUND(I378*H378,2)</f>
        <v>0</v>
      </c>
      <c r="K378" s="182" t="s">
        <v>268</v>
      </c>
      <c r="L378" s="39"/>
      <c r="M378" s="187" t="s">
        <v>1</v>
      </c>
      <c r="N378" s="188" t="s">
        <v>42</v>
      </c>
      <c r="O378" s="77"/>
      <c r="P378" s="189">
        <f>O378*H378</f>
        <v>0</v>
      </c>
      <c r="Q378" s="189">
        <v>2.3E-06</v>
      </c>
      <c r="R378" s="189">
        <f>Q378*H378</f>
        <v>5.8880000000000005E-05</v>
      </c>
      <c r="S378" s="189">
        <v>0</v>
      </c>
      <c r="T378" s="190">
        <f>S378*H378</f>
        <v>0</v>
      </c>
      <c r="U378" s="38"/>
      <c r="V378" s="38"/>
      <c r="W378" s="38"/>
      <c r="X378" s="38"/>
      <c r="Y378" s="38"/>
      <c r="Z378" s="38"/>
      <c r="AA378" s="38"/>
      <c r="AB378" s="38"/>
      <c r="AC378" s="38"/>
      <c r="AD378" s="38"/>
      <c r="AE378" s="38"/>
      <c r="AR378" s="191" t="s">
        <v>269</v>
      </c>
      <c r="AT378" s="191" t="s">
        <v>180</v>
      </c>
      <c r="AU378" s="191" t="s">
        <v>87</v>
      </c>
      <c r="AY378" s="19" t="s">
        <v>177</v>
      </c>
      <c r="BE378" s="192">
        <f>IF(N378="základní",J378,0)</f>
        <v>0</v>
      </c>
      <c r="BF378" s="192">
        <f>IF(N378="snížená",J378,0)</f>
        <v>0</v>
      </c>
      <c r="BG378" s="192">
        <f>IF(N378="zákl. přenesená",J378,0)</f>
        <v>0</v>
      </c>
      <c r="BH378" s="192">
        <f>IF(N378="sníž. přenesená",J378,0)</f>
        <v>0</v>
      </c>
      <c r="BI378" s="192">
        <f>IF(N378="nulová",J378,0)</f>
        <v>0</v>
      </c>
      <c r="BJ378" s="19" t="s">
        <v>85</v>
      </c>
      <c r="BK378" s="192">
        <f>ROUND(I378*H378,2)</f>
        <v>0</v>
      </c>
      <c r="BL378" s="19" t="s">
        <v>269</v>
      </c>
      <c r="BM378" s="191" t="s">
        <v>638</v>
      </c>
    </row>
    <row r="379" s="14" customFormat="1">
      <c r="A379" s="14"/>
      <c r="B379" s="210"/>
      <c r="C379" s="14"/>
      <c r="D379" s="193" t="s">
        <v>271</v>
      </c>
      <c r="E379" s="211" t="s">
        <v>1</v>
      </c>
      <c r="F379" s="212" t="s">
        <v>639</v>
      </c>
      <c r="G379" s="14"/>
      <c r="H379" s="213">
        <v>11.300000000000001</v>
      </c>
      <c r="I379" s="214"/>
      <c r="J379" s="14"/>
      <c r="K379" s="14"/>
      <c r="L379" s="210"/>
      <c r="M379" s="215"/>
      <c r="N379" s="216"/>
      <c r="O379" s="216"/>
      <c r="P379" s="216"/>
      <c r="Q379" s="216"/>
      <c r="R379" s="216"/>
      <c r="S379" s="216"/>
      <c r="T379" s="217"/>
      <c r="U379" s="14"/>
      <c r="V379" s="14"/>
      <c r="W379" s="14"/>
      <c r="X379" s="14"/>
      <c r="Y379" s="14"/>
      <c r="Z379" s="14"/>
      <c r="AA379" s="14"/>
      <c r="AB379" s="14"/>
      <c r="AC379" s="14"/>
      <c r="AD379" s="14"/>
      <c r="AE379" s="14"/>
      <c r="AT379" s="211" t="s">
        <v>271</v>
      </c>
      <c r="AU379" s="211" t="s">
        <v>87</v>
      </c>
      <c r="AV379" s="14" t="s">
        <v>87</v>
      </c>
      <c r="AW379" s="14" t="s">
        <v>32</v>
      </c>
      <c r="AX379" s="14" t="s">
        <v>77</v>
      </c>
      <c r="AY379" s="211" t="s">
        <v>177</v>
      </c>
    </row>
    <row r="380" s="14" customFormat="1">
      <c r="A380" s="14"/>
      <c r="B380" s="210"/>
      <c r="C380" s="14"/>
      <c r="D380" s="193" t="s">
        <v>271</v>
      </c>
      <c r="E380" s="211" t="s">
        <v>1</v>
      </c>
      <c r="F380" s="212" t="s">
        <v>640</v>
      </c>
      <c r="G380" s="14"/>
      <c r="H380" s="213">
        <v>9.5</v>
      </c>
      <c r="I380" s="214"/>
      <c r="J380" s="14"/>
      <c r="K380" s="14"/>
      <c r="L380" s="210"/>
      <c r="M380" s="215"/>
      <c r="N380" s="216"/>
      <c r="O380" s="216"/>
      <c r="P380" s="216"/>
      <c r="Q380" s="216"/>
      <c r="R380" s="216"/>
      <c r="S380" s="216"/>
      <c r="T380" s="217"/>
      <c r="U380" s="14"/>
      <c r="V380" s="14"/>
      <c r="W380" s="14"/>
      <c r="X380" s="14"/>
      <c r="Y380" s="14"/>
      <c r="Z380" s="14"/>
      <c r="AA380" s="14"/>
      <c r="AB380" s="14"/>
      <c r="AC380" s="14"/>
      <c r="AD380" s="14"/>
      <c r="AE380" s="14"/>
      <c r="AT380" s="211" t="s">
        <v>271</v>
      </c>
      <c r="AU380" s="211" t="s">
        <v>87</v>
      </c>
      <c r="AV380" s="14" t="s">
        <v>87</v>
      </c>
      <c r="AW380" s="14" t="s">
        <v>32</v>
      </c>
      <c r="AX380" s="14" t="s">
        <v>77</v>
      </c>
      <c r="AY380" s="211" t="s">
        <v>177</v>
      </c>
    </row>
    <row r="381" s="14" customFormat="1">
      <c r="A381" s="14"/>
      <c r="B381" s="210"/>
      <c r="C381" s="14"/>
      <c r="D381" s="193" t="s">
        <v>271</v>
      </c>
      <c r="E381" s="211" t="s">
        <v>1</v>
      </c>
      <c r="F381" s="212" t="s">
        <v>641</v>
      </c>
      <c r="G381" s="14"/>
      <c r="H381" s="213">
        <v>4.7999999999999998</v>
      </c>
      <c r="I381" s="214"/>
      <c r="J381" s="14"/>
      <c r="K381" s="14"/>
      <c r="L381" s="210"/>
      <c r="M381" s="215"/>
      <c r="N381" s="216"/>
      <c r="O381" s="216"/>
      <c r="P381" s="216"/>
      <c r="Q381" s="216"/>
      <c r="R381" s="216"/>
      <c r="S381" s="216"/>
      <c r="T381" s="217"/>
      <c r="U381" s="14"/>
      <c r="V381" s="14"/>
      <c r="W381" s="14"/>
      <c r="X381" s="14"/>
      <c r="Y381" s="14"/>
      <c r="Z381" s="14"/>
      <c r="AA381" s="14"/>
      <c r="AB381" s="14"/>
      <c r="AC381" s="14"/>
      <c r="AD381" s="14"/>
      <c r="AE381" s="14"/>
      <c r="AT381" s="211" t="s">
        <v>271</v>
      </c>
      <c r="AU381" s="211" t="s">
        <v>87</v>
      </c>
      <c r="AV381" s="14" t="s">
        <v>87</v>
      </c>
      <c r="AW381" s="14" t="s">
        <v>32</v>
      </c>
      <c r="AX381" s="14" t="s">
        <v>77</v>
      </c>
      <c r="AY381" s="211" t="s">
        <v>177</v>
      </c>
    </row>
    <row r="382" s="15" customFormat="1">
      <c r="A382" s="15"/>
      <c r="B382" s="218"/>
      <c r="C382" s="15"/>
      <c r="D382" s="193" t="s">
        <v>271</v>
      </c>
      <c r="E382" s="219" t="s">
        <v>1</v>
      </c>
      <c r="F382" s="220" t="s">
        <v>276</v>
      </c>
      <c r="G382" s="15"/>
      <c r="H382" s="221">
        <v>25.600000000000001</v>
      </c>
      <c r="I382" s="222"/>
      <c r="J382" s="15"/>
      <c r="K382" s="15"/>
      <c r="L382" s="218"/>
      <c r="M382" s="223"/>
      <c r="N382" s="224"/>
      <c r="O382" s="224"/>
      <c r="P382" s="224"/>
      <c r="Q382" s="224"/>
      <c r="R382" s="224"/>
      <c r="S382" s="224"/>
      <c r="T382" s="225"/>
      <c r="U382" s="15"/>
      <c r="V382" s="15"/>
      <c r="W382" s="15"/>
      <c r="X382" s="15"/>
      <c r="Y382" s="15"/>
      <c r="Z382" s="15"/>
      <c r="AA382" s="15"/>
      <c r="AB382" s="15"/>
      <c r="AC382" s="15"/>
      <c r="AD382" s="15"/>
      <c r="AE382" s="15"/>
      <c r="AT382" s="219" t="s">
        <v>271</v>
      </c>
      <c r="AU382" s="219" t="s">
        <v>87</v>
      </c>
      <c r="AV382" s="15" t="s">
        <v>269</v>
      </c>
      <c r="AW382" s="15" t="s">
        <v>32</v>
      </c>
      <c r="AX382" s="15" t="s">
        <v>85</v>
      </c>
      <c r="AY382" s="219" t="s">
        <v>177</v>
      </c>
    </row>
    <row r="383" s="2" customFormat="1" ht="24.15" customHeight="1">
      <c r="A383" s="38"/>
      <c r="B383" s="179"/>
      <c r="C383" s="180" t="s">
        <v>642</v>
      </c>
      <c r="D383" s="180" t="s">
        <v>180</v>
      </c>
      <c r="E383" s="181" t="s">
        <v>643</v>
      </c>
      <c r="F383" s="182" t="s">
        <v>644</v>
      </c>
      <c r="G383" s="183" t="s">
        <v>327</v>
      </c>
      <c r="H383" s="184">
        <v>2</v>
      </c>
      <c r="I383" s="185"/>
      <c r="J383" s="186">
        <f>ROUND(I383*H383,2)</f>
        <v>0</v>
      </c>
      <c r="K383" s="182" t="s">
        <v>268</v>
      </c>
      <c r="L383" s="39"/>
      <c r="M383" s="187" t="s">
        <v>1</v>
      </c>
      <c r="N383" s="188" t="s">
        <v>42</v>
      </c>
      <c r="O383" s="77"/>
      <c r="P383" s="189">
        <f>O383*H383</f>
        <v>0</v>
      </c>
      <c r="Q383" s="189">
        <v>0.017770000000000001</v>
      </c>
      <c r="R383" s="189">
        <f>Q383*H383</f>
        <v>0.035540000000000002</v>
      </c>
      <c r="S383" s="189">
        <v>0</v>
      </c>
      <c r="T383" s="190">
        <f>S383*H383</f>
        <v>0</v>
      </c>
      <c r="U383" s="38"/>
      <c r="V383" s="38"/>
      <c r="W383" s="38"/>
      <c r="X383" s="38"/>
      <c r="Y383" s="38"/>
      <c r="Z383" s="38"/>
      <c r="AA383" s="38"/>
      <c r="AB383" s="38"/>
      <c r="AC383" s="38"/>
      <c r="AD383" s="38"/>
      <c r="AE383" s="38"/>
      <c r="AR383" s="191" t="s">
        <v>269</v>
      </c>
      <c r="AT383" s="191" t="s">
        <v>180</v>
      </c>
      <c r="AU383" s="191" t="s">
        <v>87</v>
      </c>
      <c r="AY383" s="19" t="s">
        <v>177</v>
      </c>
      <c r="BE383" s="192">
        <f>IF(N383="základní",J383,0)</f>
        <v>0</v>
      </c>
      <c r="BF383" s="192">
        <f>IF(N383="snížená",J383,0)</f>
        <v>0</v>
      </c>
      <c r="BG383" s="192">
        <f>IF(N383="zákl. přenesená",J383,0)</f>
        <v>0</v>
      </c>
      <c r="BH383" s="192">
        <f>IF(N383="sníž. přenesená",J383,0)</f>
        <v>0</v>
      </c>
      <c r="BI383" s="192">
        <f>IF(N383="nulová",J383,0)</f>
        <v>0</v>
      </c>
      <c r="BJ383" s="19" t="s">
        <v>85</v>
      </c>
      <c r="BK383" s="192">
        <f>ROUND(I383*H383,2)</f>
        <v>0</v>
      </c>
      <c r="BL383" s="19" t="s">
        <v>269</v>
      </c>
      <c r="BM383" s="191" t="s">
        <v>645</v>
      </c>
    </row>
    <row r="384" s="14" customFormat="1">
      <c r="A384" s="14"/>
      <c r="B384" s="210"/>
      <c r="C384" s="14"/>
      <c r="D384" s="193" t="s">
        <v>271</v>
      </c>
      <c r="E384" s="211" t="s">
        <v>1</v>
      </c>
      <c r="F384" s="212" t="s">
        <v>646</v>
      </c>
      <c r="G384" s="14"/>
      <c r="H384" s="213">
        <v>2</v>
      </c>
      <c r="I384" s="214"/>
      <c r="J384" s="14"/>
      <c r="K384" s="14"/>
      <c r="L384" s="210"/>
      <c r="M384" s="215"/>
      <c r="N384" s="216"/>
      <c r="O384" s="216"/>
      <c r="P384" s="216"/>
      <c r="Q384" s="216"/>
      <c r="R384" s="216"/>
      <c r="S384" s="216"/>
      <c r="T384" s="217"/>
      <c r="U384" s="14"/>
      <c r="V384" s="14"/>
      <c r="W384" s="14"/>
      <c r="X384" s="14"/>
      <c r="Y384" s="14"/>
      <c r="Z384" s="14"/>
      <c r="AA384" s="14"/>
      <c r="AB384" s="14"/>
      <c r="AC384" s="14"/>
      <c r="AD384" s="14"/>
      <c r="AE384" s="14"/>
      <c r="AT384" s="211" t="s">
        <v>271</v>
      </c>
      <c r="AU384" s="211" t="s">
        <v>87</v>
      </c>
      <c r="AV384" s="14" t="s">
        <v>87</v>
      </c>
      <c r="AW384" s="14" t="s">
        <v>32</v>
      </c>
      <c r="AX384" s="14" t="s">
        <v>85</v>
      </c>
      <c r="AY384" s="211" t="s">
        <v>177</v>
      </c>
    </row>
    <row r="385" s="2" customFormat="1" ht="21.75" customHeight="1">
      <c r="A385" s="38"/>
      <c r="B385" s="179"/>
      <c r="C385" s="226" t="s">
        <v>647</v>
      </c>
      <c r="D385" s="226" t="s">
        <v>330</v>
      </c>
      <c r="E385" s="227" t="s">
        <v>648</v>
      </c>
      <c r="F385" s="228" t="s">
        <v>649</v>
      </c>
      <c r="G385" s="229" t="s">
        <v>650</v>
      </c>
      <c r="H385" s="230">
        <v>2</v>
      </c>
      <c r="I385" s="231"/>
      <c r="J385" s="232">
        <f>ROUND(I385*H385,2)</f>
        <v>0</v>
      </c>
      <c r="K385" s="228" t="s">
        <v>1</v>
      </c>
      <c r="L385" s="233"/>
      <c r="M385" s="234" t="s">
        <v>1</v>
      </c>
      <c r="N385" s="235" t="s">
        <v>42</v>
      </c>
      <c r="O385" s="77"/>
      <c r="P385" s="189">
        <f>O385*H385</f>
        <v>0</v>
      </c>
      <c r="Q385" s="189">
        <v>0</v>
      </c>
      <c r="R385" s="189">
        <f>Q385*H385</f>
        <v>0</v>
      </c>
      <c r="S385" s="189">
        <v>0</v>
      </c>
      <c r="T385" s="190">
        <f>S385*H385</f>
        <v>0</v>
      </c>
      <c r="U385" s="38"/>
      <c r="V385" s="38"/>
      <c r="W385" s="38"/>
      <c r="X385" s="38"/>
      <c r="Y385" s="38"/>
      <c r="Z385" s="38"/>
      <c r="AA385" s="38"/>
      <c r="AB385" s="38"/>
      <c r="AC385" s="38"/>
      <c r="AD385" s="38"/>
      <c r="AE385" s="38"/>
      <c r="AR385" s="191" t="s">
        <v>235</v>
      </c>
      <c r="AT385" s="191" t="s">
        <v>330</v>
      </c>
      <c r="AU385" s="191" t="s">
        <v>87</v>
      </c>
      <c r="AY385" s="19" t="s">
        <v>177</v>
      </c>
      <c r="BE385" s="192">
        <f>IF(N385="základní",J385,0)</f>
        <v>0</v>
      </c>
      <c r="BF385" s="192">
        <f>IF(N385="snížená",J385,0)</f>
        <v>0</v>
      </c>
      <c r="BG385" s="192">
        <f>IF(N385="zákl. přenesená",J385,0)</f>
        <v>0</v>
      </c>
      <c r="BH385" s="192">
        <f>IF(N385="sníž. přenesená",J385,0)</f>
        <v>0</v>
      </c>
      <c r="BI385" s="192">
        <f>IF(N385="nulová",J385,0)</f>
        <v>0</v>
      </c>
      <c r="BJ385" s="19" t="s">
        <v>85</v>
      </c>
      <c r="BK385" s="192">
        <f>ROUND(I385*H385,2)</f>
        <v>0</v>
      </c>
      <c r="BL385" s="19" t="s">
        <v>269</v>
      </c>
      <c r="BM385" s="191" t="s">
        <v>651</v>
      </c>
    </row>
    <row r="386" s="12" customFormat="1" ht="22.8" customHeight="1">
      <c r="A386" s="12"/>
      <c r="B386" s="166"/>
      <c r="C386" s="12"/>
      <c r="D386" s="167" t="s">
        <v>76</v>
      </c>
      <c r="E386" s="177" t="s">
        <v>317</v>
      </c>
      <c r="F386" s="177" t="s">
        <v>652</v>
      </c>
      <c r="G386" s="12"/>
      <c r="H386" s="12"/>
      <c r="I386" s="169"/>
      <c r="J386" s="178">
        <f>BK386</f>
        <v>0</v>
      </c>
      <c r="K386" s="12"/>
      <c r="L386" s="166"/>
      <c r="M386" s="171"/>
      <c r="N386" s="172"/>
      <c r="O386" s="172"/>
      <c r="P386" s="173">
        <f>SUM(P387:P411)</f>
        <v>0</v>
      </c>
      <c r="Q386" s="172"/>
      <c r="R386" s="173">
        <f>SUM(R387:R411)</f>
        <v>14.9320141</v>
      </c>
      <c r="S386" s="172"/>
      <c r="T386" s="174">
        <f>SUM(T387:T411)</f>
        <v>0</v>
      </c>
      <c r="U386" s="12"/>
      <c r="V386" s="12"/>
      <c r="W386" s="12"/>
      <c r="X386" s="12"/>
      <c r="Y386" s="12"/>
      <c r="Z386" s="12"/>
      <c r="AA386" s="12"/>
      <c r="AB386" s="12"/>
      <c r="AC386" s="12"/>
      <c r="AD386" s="12"/>
      <c r="AE386" s="12"/>
      <c r="AR386" s="167" t="s">
        <v>85</v>
      </c>
      <c r="AT386" s="175" t="s">
        <v>76</v>
      </c>
      <c r="AU386" s="175" t="s">
        <v>85</v>
      </c>
      <c r="AY386" s="167" t="s">
        <v>177</v>
      </c>
      <c r="BK386" s="176">
        <f>SUM(BK387:BK411)</f>
        <v>0</v>
      </c>
    </row>
    <row r="387" s="2" customFormat="1" ht="33" customHeight="1">
      <c r="A387" s="38"/>
      <c r="B387" s="179"/>
      <c r="C387" s="180" t="s">
        <v>653</v>
      </c>
      <c r="D387" s="180" t="s">
        <v>180</v>
      </c>
      <c r="E387" s="181" t="s">
        <v>654</v>
      </c>
      <c r="F387" s="182" t="s">
        <v>655</v>
      </c>
      <c r="G387" s="183" t="s">
        <v>369</v>
      </c>
      <c r="H387" s="184">
        <v>27.5</v>
      </c>
      <c r="I387" s="185"/>
      <c r="J387" s="186">
        <f>ROUND(I387*H387,2)</f>
        <v>0</v>
      </c>
      <c r="K387" s="182" t="s">
        <v>268</v>
      </c>
      <c r="L387" s="39"/>
      <c r="M387" s="187" t="s">
        <v>1</v>
      </c>
      <c r="N387" s="188" t="s">
        <v>42</v>
      </c>
      <c r="O387" s="77"/>
      <c r="P387" s="189">
        <f>O387*H387</f>
        <v>0</v>
      </c>
      <c r="Q387" s="189">
        <v>0.15539952000000001</v>
      </c>
      <c r="R387" s="189">
        <f>Q387*H387</f>
        <v>4.2734868000000006</v>
      </c>
      <c r="S387" s="189">
        <v>0</v>
      </c>
      <c r="T387" s="190">
        <f>S387*H387</f>
        <v>0</v>
      </c>
      <c r="U387" s="38"/>
      <c r="V387" s="38"/>
      <c r="W387" s="38"/>
      <c r="X387" s="38"/>
      <c r="Y387" s="38"/>
      <c r="Z387" s="38"/>
      <c r="AA387" s="38"/>
      <c r="AB387" s="38"/>
      <c r="AC387" s="38"/>
      <c r="AD387" s="38"/>
      <c r="AE387" s="38"/>
      <c r="AR387" s="191" t="s">
        <v>269</v>
      </c>
      <c r="AT387" s="191" t="s">
        <v>180</v>
      </c>
      <c r="AU387" s="191" t="s">
        <v>87</v>
      </c>
      <c r="AY387" s="19" t="s">
        <v>177</v>
      </c>
      <c r="BE387" s="192">
        <f>IF(N387="základní",J387,0)</f>
        <v>0</v>
      </c>
      <c r="BF387" s="192">
        <f>IF(N387="snížená",J387,0)</f>
        <v>0</v>
      </c>
      <c r="BG387" s="192">
        <f>IF(N387="zákl. přenesená",J387,0)</f>
        <v>0</v>
      </c>
      <c r="BH387" s="192">
        <f>IF(N387="sníž. přenesená",J387,0)</f>
        <v>0</v>
      </c>
      <c r="BI387" s="192">
        <f>IF(N387="nulová",J387,0)</f>
        <v>0</v>
      </c>
      <c r="BJ387" s="19" t="s">
        <v>85</v>
      </c>
      <c r="BK387" s="192">
        <f>ROUND(I387*H387,2)</f>
        <v>0</v>
      </c>
      <c r="BL387" s="19" t="s">
        <v>269</v>
      </c>
      <c r="BM387" s="191" t="s">
        <v>656</v>
      </c>
    </row>
    <row r="388" s="13" customFormat="1">
      <c r="A388" s="13"/>
      <c r="B388" s="203"/>
      <c r="C388" s="13"/>
      <c r="D388" s="193" t="s">
        <v>271</v>
      </c>
      <c r="E388" s="204" t="s">
        <v>1</v>
      </c>
      <c r="F388" s="205" t="s">
        <v>657</v>
      </c>
      <c r="G388" s="13"/>
      <c r="H388" s="204" t="s">
        <v>1</v>
      </c>
      <c r="I388" s="206"/>
      <c r="J388" s="13"/>
      <c r="K388" s="13"/>
      <c r="L388" s="203"/>
      <c r="M388" s="207"/>
      <c r="N388" s="208"/>
      <c r="O388" s="208"/>
      <c r="P388" s="208"/>
      <c r="Q388" s="208"/>
      <c r="R388" s="208"/>
      <c r="S388" s="208"/>
      <c r="T388" s="209"/>
      <c r="U388" s="13"/>
      <c r="V388" s="13"/>
      <c r="W388" s="13"/>
      <c r="X388" s="13"/>
      <c r="Y388" s="13"/>
      <c r="Z388" s="13"/>
      <c r="AA388" s="13"/>
      <c r="AB388" s="13"/>
      <c r="AC388" s="13"/>
      <c r="AD388" s="13"/>
      <c r="AE388" s="13"/>
      <c r="AT388" s="204" t="s">
        <v>271</v>
      </c>
      <c r="AU388" s="204" t="s">
        <v>87</v>
      </c>
      <c r="AV388" s="13" t="s">
        <v>85</v>
      </c>
      <c r="AW388" s="13" t="s">
        <v>32</v>
      </c>
      <c r="AX388" s="13" t="s">
        <v>77</v>
      </c>
      <c r="AY388" s="204" t="s">
        <v>177</v>
      </c>
    </row>
    <row r="389" s="14" customFormat="1">
      <c r="A389" s="14"/>
      <c r="B389" s="210"/>
      <c r="C389" s="14"/>
      <c r="D389" s="193" t="s">
        <v>271</v>
      </c>
      <c r="E389" s="211" t="s">
        <v>1</v>
      </c>
      <c r="F389" s="212" t="s">
        <v>658</v>
      </c>
      <c r="G389" s="14"/>
      <c r="H389" s="213">
        <v>27.5</v>
      </c>
      <c r="I389" s="214"/>
      <c r="J389" s="14"/>
      <c r="K389" s="14"/>
      <c r="L389" s="210"/>
      <c r="M389" s="215"/>
      <c r="N389" s="216"/>
      <c r="O389" s="216"/>
      <c r="P389" s="216"/>
      <c r="Q389" s="216"/>
      <c r="R389" s="216"/>
      <c r="S389" s="216"/>
      <c r="T389" s="217"/>
      <c r="U389" s="14"/>
      <c r="V389" s="14"/>
      <c r="W389" s="14"/>
      <c r="X389" s="14"/>
      <c r="Y389" s="14"/>
      <c r="Z389" s="14"/>
      <c r="AA389" s="14"/>
      <c r="AB389" s="14"/>
      <c r="AC389" s="14"/>
      <c r="AD389" s="14"/>
      <c r="AE389" s="14"/>
      <c r="AT389" s="211" t="s">
        <v>271</v>
      </c>
      <c r="AU389" s="211" t="s">
        <v>87</v>
      </c>
      <c r="AV389" s="14" t="s">
        <v>87</v>
      </c>
      <c r="AW389" s="14" t="s">
        <v>32</v>
      </c>
      <c r="AX389" s="14" t="s">
        <v>85</v>
      </c>
      <c r="AY389" s="211" t="s">
        <v>177</v>
      </c>
    </row>
    <row r="390" s="2" customFormat="1" ht="16.5" customHeight="1">
      <c r="A390" s="38"/>
      <c r="B390" s="179"/>
      <c r="C390" s="226" t="s">
        <v>659</v>
      </c>
      <c r="D390" s="226" t="s">
        <v>330</v>
      </c>
      <c r="E390" s="227" t="s">
        <v>660</v>
      </c>
      <c r="F390" s="228" t="s">
        <v>661</v>
      </c>
      <c r="G390" s="229" t="s">
        <v>369</v>
      </c>
      <c r="H390" s="230">
        <v>28.050000000000001</v>
      </c>
      <c r="I390" s="231"/>
      <c r="J390" s="232">
        <f>ROUND(I390*H390,2)</f>
        <v>0</v>
      </c>
      <c r="K390" s="228" t="s">
        <v>268</v>
      </c>
      <c r="L390" s="233"/>
      <c r="M390" s="234" t="s">
        <v>1</v>
      </c>
      <c r="N390" s="235" t="s">
        <v>42</v>
      </c>
      <c r="O390" s="77"/>
      <c r="P390" s="189">
        <f>O390*H390</f>
        <v>0</v>
      </c>
      <c r="Q390" s="189">
        <v>0.10199999999999999</v>
      </c>
      <c r="R390" s="189">
        <f>Q390*H390</f>
        <v>2.8611</v>
      </c>
      <c r="S390" s="189">
        <v>0</v>
      </c>
      <c r="T390" s="190">
        <f>S390*H390</f>
        <v>0</v>
      </c>
      <c r="U390" s="38"/>
      <c r="V390" s="38"/>
      <c r="W390" s="38"/>
      <c r="X390" s="38"/>
      <c r="Y390" s="38"/>
      <c r="Z390" s="38"/>
      <c r="AA390" s="38"/>
      <c r="AB390" s="38"/>
      <c r="AC390" s="38"/>
      <c r="AD390" s="38"/>
      <c r="AE390" s="38"/>
      <c r="AR390" s="191" t="s">
        <v>235</v>
      </c>
      <c r="AT390" s="191" t="s">
        <v>330</v>
      </c>
      <c r="AU390" s="191" t="s">
        <v>87</v>
      </c>
      <c r="AY390" s="19" t="s">
        <v>177</v>
      </c>
      <c r="BE390" s="192">
        <f>IF(N390="základní",J390,0)</f>
        <v>0</v>
      </c>
      <c r="BF390" s="192">
        <f>IF(N390="snížená",J390,0)</f>
        <v>0</v>
      </c>
      <c r="BG390" s="192">
        <f>IF(N390="zákl. přenesená",J390,0)</f>
        <v>0</v>
      </c>
      <c r="BH390" s="192">
        <f>IF(N390="sníž. přenesená",J390,0)</f>
        <v>0</v>
      </c>
      <c r="BI390" s="192">
        <f>IF(N390="nulová",J390,0)</f>
        <v>0</v>
      </c>
      <c r="BJ390" s="19" t="s">
        <v>85</v>
      </c>
      <c r="BK390" s="192">
        <f>ROUND(I390*H390,2)</f>
        <v>0</v>
      </c>
      <c r="BL390" s="19" t="s">
        <v>269</v>
      </c>
      <c r="BM390" s="191" t="s">
        <v>662</v>
      </c>
    </row>
    <row r="391" s="14" customFormat="1">
      <c r="A391" s="14"/>
      <c r="B391" s="210"/>
      <c r="C391" s="14"/>
      <c r="D391" s="193" t="s">
        <v>271</v>
      </c>
      <c r="E391" s="211" t="s">
        <v>1</v>
      </c>
      <c r="F391" s="212" t="s">
        <v>663</v>
      </c>
      <c r="G391" s="14"/>
      <c r="H391" s="213">
        <v>28.050000000000001</v>
      </c>
      <c r="I391" s="214"/>
      <c r="J391" s="14"/>
      <c r="K391" s="14"/>
      <c r="L391" s="210"/>
      <c r="M391" s="215"/>
      <c r="N391" s="216"/>
      <c r="O391" s="216"/>
      <c r="P391" s="216"/>
      <c r="Q391" s="216"/>
      <c r="R391" s="216"/>
      <c r="S391" s="216"/>
      <c r="T391" s="217"/>
      <c r="U391" s="14"/>
      <c r="V391" s="14"/>
      <c r="W391" s="14"/>
      <c r="X391" s="14"/>
      <c r="Y391" s="14"/>
      <c r="Z391" s="14"/>
      <c r="AA391" s="14"/>
      <c r="AB391" s="14"/>
      <c r="AC391" s="14"/>
      <c r="AD391" s="14"/>
      <c r="AE391" s="14"/>
      <c r="AT391" s="211" t="s">
        <v>271</v>
      </c>
      <c r="AU391" s="211" t="s">
        <v>87</v>
      </c>
      <c r="AV391" s="14" t="s">
        <v>87</v>
      </c>
      <c r="AW391" s="14" t="s">
        <v>32</v>
      </c>
      <c r="AX391" s="14" t="s">
        <v>85</v>
      </c>
      <c r="AY391" s="211" t="s">
        <v>177</v>
      </c>
    </row>
    <row r="392" s="2" customFormat="1" ht="33" customHeight="1">
      <c r="A392" s="38"/>
      <c r="B392" s="179"/>
      <c r="C392" s="180" t="s">
        <v>664</v>
      </c>
      <c r="D392" s="180" t="s">
        <v>180</v>
      </c>
      <c r="E392" s="181" t="s">
        <v>665</v>
      </c>
      <c r="F392" s="182" t="s">
        <v>666</v>
      </c>
      <c r="G392" s="183" t="s">
        <v>369</v>
      </c>
      <c r="H392" s="184">
        <v>16.5</v>
      </c>
      <c r="I392" s="185"/>
      <c r="J392" s="186">
        <f>ROUND(I392*H392,2)</f>
        <v>0</v>
      </c>
      <c r="K392" s="182" t="s">
        <v>268</v>
      </c>
      <c r="L392" s="39"/>
      <c r="M392" s="187" t="s">
        <v>1</v>
      </c>
      <c r="N392" s="188" t="s">
        <v>42</v>
      </c>
      <c r="O392" s="77"/>
      <c r="P392" s="189">
        <f>O392*H392</f>
        <v>0</v>
      </c>
      <c r="Q392" s="189">
        <v>0.12949959999999999</v>
      </c>
      <c r="R392" s="189">
        <f>Q392*H392</f>
        <v>2.1367433999999998</v>
      </c>
      <c r="S392" s="189">
        <v>0</v>
      </c>
      <c r="T392" s="190">
        <f>S392*H392</f>
        <v>0</v>
      </c>
      <c r="U392" s="38"/>
      <c r="V392" s="38"/>
      <c r="W392" s="38"/>
      <c r="X392" s="38"/>
      <c r="Y392" s="38"/>
      <c r="Z392" s="38"/>
      <c r="AA392" s="38"/>
      <c r="AB392" s="38"/>
      <c r="AC392" s="38"/>
      <c r="AD392" s="38"/>
      <c r="AE392" s="38"/>
      <c r="AR392" s="191" t="s">
        <v>269</v>
      </c>
      <c r="AT392" s="191" t="s">
        <v>180</v>
      </c>
      <c r="AU392" s="191" t="s">
        <v>87</v>
      </c>
      <c r="AY392" s="19" t="s">
        <v>177</v>
      </c>
      <c r="BE392" s="192">
        <f>IF(N392="základní",J392,0)</f>
        <v>0</v>
      </c>
      <c r="BF392" s="192">
        <f>IF(N392="snížená",J392,0)</f>
        <v>0</v>
      </c>
      <c r="BG392" s="192">
        <f>IF(N392="zákl. přenesená",J392,0)</f>
        <v>0</v>
      </c>
      <c r="BH392" s="192">
        <f>IF(N392="sníž. přenesená",J392,0)</f>
        <v>0</v>
      </c>
      <c r="BI392" s="192">
        <f>IF(N392="nulová",J392,0)</f>
        <v>0</v>
      </c>
      <c r="BJ392" s="19" t="s">
        <v>85</v>
      </c>
      <c r="BK392" s="192">
        <f>ROUND(I392*H392,2)</f>
        <v>0</v>
      </c>
      <c r="BL392" s="19" t="s">
        <v>269</v>
      </c>
      <c r="BM392" s="191" t="s">
        <v>667</v>
      </c>
    </row>
    <row r="393" s="14" customFormat="1">
      <c r="A393" s="14"/>
      <c r="B393" s="210"/>
      <c r="C393" s="14"/>
      <c r="D393" s="193" t="s">
        <v>271</v>
      </c>
      <c r="E393" s="211" t="s">
        <v>1</v>
      </c>
      <c r="F393" s="212" t="s">
        <v>668</v>
      </c>
      <c r="G393" s="14"/>
      <c r="H393" s="213">
        <v>16.5</v>
      </c>
      <c r="I393" s="214"/>
      <c r="J393" s="14"/>
      <c r="K393" s="14"/>
      <c r="L393" s="210"/>
      <c r="M393" s="215"/>
      <c r="N393" s="216"/>
      <c r="O393" s="216"/>
      <c r="P393" s="216"/>
      <c r="Q393" s="216"/>
      <c r="R393" s="216"/>
      <c r="S393" s="216"/>
      <c r="T393" s="217"/>
      <c r="U393" s="14"/>
      <c r="V393" s="14"/>
      <c r="W393" s="14"/>
      <c r="X393" s="14"/>
      <c r="Y393" s="14"/>
      <c r="Z393" s="14"/>
      <c r="AA393" s="14"/>
      <c r="AB393" s="14"/>
      <c r="AC393" s="14"/>
      <c r="AD393" s="14"/>
      <c r="AE393" s="14"/>
      <c r="AT393" s="211" t="s">
        <v>271</v>
      </c>
      <c r="AU393" s="211" t="s">
        <v>87</v>
      </c>
      <c r="AV393" s="14" t="s">
        <v>87</v>
      </c>
      <c r="AW393" s="14" t="s">
        <v>32</v>
      </c>
      <c r="AX393" s="14" t="s">
        <v>85</v>
      </c>
      <c r="AY393" s="211" t="s">
        <v>177</v>
      </c>
    </row>
    <row r="394" s="2" customFormat="1" ht="16.5" customHeight="1">
      <c r="A394" s="38"/>
      <c r="B394" s="179"/>
      <c r="C394" s="226" t="s">
        <v>669</v>
      </c>
      <c r="D394" s="226" t="s">
        <v>330</v>
      </c>
      <c r="E394" s="227" t="s">
        <v>670</v>
      </c>
      <c r="F394" s="228" t="s">
        <v>671</v>
      </c>
      <c r="G394" s="229" t="s">
        <v>369</v>
      </c>
      <c r="H394" s="230">
        <v>16.829999999999998</v>
      </c>
      <c r="I394" s="231"/>
      <c r="J394" s="232">
        <f>ROUND(I394*H394,2)</f>
        <v>0</v>
      </c>
      <c r="K394" s="228" t="s">
        <v>268</v>
      </c>
      <c r="L394" s="233"/>
      <c r="M394" s="234" t="s">
        <v>1</v>
      </c>
      <c r="N394" s="235" t="s">
        <v>42</v>
      </c>
      <c r="O394" s="77"/>
      <c r="P394" s="189">
        <f>O394*H394</f>
        <v>0</v>
      </c>
      <c r="Q394" s="189">
        <v>0.021999999999999999</v>
      </c>
      <c r="R394" s="189">
        <f>Q394*H394</f>
        <v>0.37025999999999992</v>
      </c>
      <c r="S394" s="189">
        <v>0</v>
      </c>
      <c r="T394" s="190">
        <f>S394*H394</f>
        <v>0</v>
      </c>
      <c r="U394" s="38"/>
      <c r="V394" s="38"/>
      <c r="W394" s="38"/>
      <c r="X394" s="38"/>
      <c r="Y394" s="38"/>
      <c r="Z394" s="38"/>
      <c r="AA394" s="38"/>
      <c r="AB394" s="38"/>
      <c r="AC394" s="38"/>
      <c r="AD394" s="38"/>
      <c r="AE394" s="38"/>
      <c r="AR394" s="191" t="s">
        <v>235</v>
      </c>
      <c r="AT394" s="191" t="s">
        <v>330</v>
      </c>
      <c r="AU394" s="191" t="s">
        <v>87</v>
      </c>
      <c r="AY394" s="19" t="s">
        <v>177</v>
      </c>
      <c r="BE394" s="192">
        <f>IF(N394="základní",J394,0)</f>
        <v>0</v>
      </c>
      <c r="BF394" s="192">
        <f>IF(N394="snížená",J394,0)</f>
        <v>0</v>
      </c>
      <c r="BG394" s="192">
        <f>IF(N394="zákl. přenesená",J394,0)</f>
        <v>0</v>
      </c>
      <c r="BH394" s="192">
        <f>IF(N394="sníž. přenesená",J394,0)</f>
        <v>0</v>
      </c>
      <c r="BI394" s="192">
        <f>IF(N394="nulová",J394,0)</f>
        <v>0</v>
      </c>
      <c r="BJ394" s="19" t="s">
        <v>85</v>
      </c>
      <c r="BK394" s="192">
        <f>ROUND(I394*H394,2)</f>
        <v>0</v>
      </c>
      <c r="BL394" s="19" t="s">
        <v>269</v>
      </c>
      <c r="BM394" s="191" t="s">
        <v>672</v>
      </c>
    </row>
    <row r="395" s="14" customFormat="1">
      <c r="A395" s="14"/>
      <c r="B395" s="210"/>
      <c r="C395" s="14"/>
      <c r="D395" s="193" t="s">
        <v>271</v>
      </c>
      <c r="E395" s="211" t="s">
        <v>1</v>
      </c>
      <c r="F395" s="212" t="s">
        <v>673</v>
      </c>
      <c r="G395" s="14"/>
      <c r="H395" s="213">
        <v>16.829999999999998</v>
      </c>
      <c r="I395" s="214"/>
      <c r="J395" s="14"/>
      <c r="K395" s="14"/>
      <c r="L395" s="210"/>
      <c r="M395" s="215"/>
      <c r="N395" s="216"/>
      <c r="O395" s="216"/>
      <c r="P395" s="216"/>
      <c r="Q395" s="216"/>
      <c r="R395" s="216"/>
      <c r="S395" s="216"/>
      <c r="T395" s="217"/>
      <c r="U395" s="14"/>
      <c r="V395" s="14"/>
      <c r="W395" s="14"/>
      <c r="X395" s="14"/>
      <c r="Y395" s="14"/>
      <c r="Z395" s="14"/>
      <c r="AA395" s="14"/>
      <c r="AB395" s="14"/>
      <c r="AC395" s="14"/>
      <c r="AD395" s="14"/>
      <c r="AE395" s="14"/>
      <c r="AT395" s="211" t="s">
        <v>271</v>
      </c>
      <c r="AU395" s="211" t="s">
        <v>87</v>
      </c>
      <c r="AV395" s="14" t="s">
        <v>87</v>
      </c>
      <c r="AW395" s="14" t="s">
        <v>32</v>
      </c>
      <c r="AX395" s="14" t="s">
        <v>85</v>
      </c>
      <c r="AY395" s="211" t="s">
        <v>177</v>
      </c>
    </row>
    <row r="396" s="2" customFormat="1" ht="24.15" customHeight="1">
      <c r="A396" s="38"/>
      <c r="B396" s="179"/>
      <c r="C396" s="180" t="s">
        <v>674</v>
      </c>
      <c r="D396" s="180" t="s">
        <v>180</v>
      </c>
      <c r="E396" s="181" t="s">
        <v>675</v>
      </c>
      <c r="F396" s="182" t="s">
        <v>676</v>
      </c>
      <c r="G396" s="183" t="s">
        <v>267</v>
      </c>
      <c r="H396" s="184">
        <v>2.3100000000000001</v>
      </c>
      <c r="I396" s="185"/>
      <c r="J396" s="186">
        <f>ROUND(I396*H396,2)</f>
        <v>0</v>
      </c>
      <c r="K396" s="182" t="s">
        <v>268</v>
      </c>
      <c r="L396" s="39"/>
      <c r="M396" s="187" t="s">
        <v>1</v>
      </c>
      <c r="N396" s="188" t="s">
        <v>42</v>
      </c>
      <c r="O396" s="77"/>
      <c r="P396" s="189">
        <f>O396*H396</f>
        <v>0</v>
      </c>
      <c r="Q396" s="189">
        <v>2.2563399999999998</v>
      </c>
      <c r="R396" s="189">
        <f>Q396*H396</f>
        <v>5.2121453999999998</v>
      </c>
      <c r="S396" s="189">
        <v>0</v>
      </c>
      <c r="T396" s="190">
        <f>S396*H396</f>
        <v>0</v>
      </c>
      <c r="U396" s="38"/>
      <c r="V396" s="38"/>
      <c r="W396" s="38"/>
      <c r="X396" s="38"/>
      <c r="Y396" s="38"/>
      <c r="Z396" s="38"/>
      <c r="AA396" s="38"/>
      <c r="AB396" s="38"/>
      <c r="AC396" s="38"/>
      <c r="AD396" s="38"/>
      <c r="AE396" s="38"/>
      <c r="AR396" s="191" t="s">
        <v>269</v>
      </c>
      <c r="AT396" s="191" t="s">
        <v>180</v>
      </c>
      <c r="AU396" s="191" t="s">
        <v>87</v>
      </c>
      <c r="AY396" s="19" t="s">
        <v>177</v>
      </c>
      <c r="BE396" s="192">
        <f>IF(N396="základní",J396,0)</f>
        <v>0</v>
      </c>
      <c r="BF396" s="192">
        <f>IF(N396="snížená",J396,0)</f>
        <v>0</v>
      </c>
      <c r="BG396" s="192">
        <f>IF(N396="zákl. přenesená",J396,0)</f>
        <v>0</v>
      </c>
      <c r="BH396" s="192">
        <f>IF(N396="sníž. přenesená",J396,0)</f>
        <v>0</v>
      </c>
      <c r="BI396" s="192">
        <f>IF(N396="nulová",J396,0)</f>
        <v>0</v>
      </c>
      <c r="BJ396" s="19" t="s">
        <v>85</v>
      </c>
      <c r="BK396" s="192">
        <f>ROUND(I396*H396,2)</f>
        <v>0</v>
      </c>
      <c r="BL396" s="19" t="s">
        <v>269</v>
      </c>
      <c r="BM396" s="191" t="s">
        <v>677</v>
      </c>
    </row>
    <row r="397" s="14" customFormat="1">
      <c r="A397" s="14"/>
      <c r="B397" s="210"/>
      <c r="C397" s="14"/>
      <c r="D397" s="193" t="s">
        <v>271</v>
      </c>
      <c r="E397" s="211" t="s">
        <v>1</v>
      </c>
      <c r="F397" s="212" t="s">
        <v>678</v>
      </c>
      <c r="G397" s="14"/>
      <c r="H397" s="213">
        <v>1.6499999999999999</v>
      </c>
      <c r="I397" s="214"/>
      <c r="J397" s="14"/>
      <c r="K397" s="14"/>
      <c r="L397" s="210"/>
      <c r="M397" s="215"/>
      <c r="N397" s="216"/>
      <c r="O397" s="216"/>
      <c r="P397" s="216"/>
      <c r="Q397" s="216"/>
      <c r="R397" s="216"/>
      <c r="S397" s="216"/>
      <c r="T397" s="217"/>
      <c r="U397" s="14"/>
      <c r="V397" s="14"/>
      <c r="W397" s="14"/>
      <c r="X397" s="14"/>
      <c r="Y397" s="14"/>
      <c r="Z397" s="14"/>
      <c r="AA397" s="14"/>
      <c r="AB397" s="14"/>
      <c r="AC397" s="14"/>
      <c r="AD397" s="14"/>
      <c r="AE397" s="14"/>
      <c r="AT397" s="211" t="s">
        <v>271</v>
      </c>
      <c r="AU397" s="211" t="s">
        <v>87</v>
      </c>
      <c r="AV397" s="14" t="s">
        <v>87</v>
      </c>
      <c r="AW397" s="14" t="s">
        <v>32</v>
      </c>
      <c r="AX397" s="14" t="s">
        <v>77</v>
      </c>
      <c r="AY397" s="211" t="s">
        <v>177</v>
      </c>
    </row>
    <row r="398" s="14" customFormat="1">
      <c r="A398" s="14"/>
      <c r="B398" s="210"/>
      <c r="C398" s="14"/>
      <c r="D398" s="193" t="s">
        <v>271</v>
      </c>
      <c r="E398" s="211" t="s">
        <v>1</v>
      </c>
      <c r="F398" s="212" t="s">
        <v>679</v>
      </c>
      <c r="G398" s="14"/>
      <c r="H398" s="213">
        <v>0.66000000000000003</v>
      </c>
      <c r="I398" s="214"/>
      <c r="J398" s="14"/>
      <c r="K398" s="14"/>
      <c r="L398" s="210"/>
      <c r="M398" s="215"/>
      <c r="N398" s="216"/>
      <c r="O398" s="216"/>
      <c r="P398" s="216"/>
      <c r="Q398" s="216"/>
      <c r="R398" s="216"/>
      <c r="S398" s="216"/>
      <c r="T398" s="217"/>
      <c r="U398" s="14"/>
      <c r="V398" s="14"/>
      <c r="W398" s="14"/>
      <c r="X398" s="14"/>
      <c r="Y398" s="14"/>
      <c r="Z398" s="14"/>
      <c r="AA398" s="14"/>
      <c r="AB398" s="14"/>
      <c r="AC398" s="14"/>
      <c r="AD398" s="14"/>
      <c r="AE398" s="14"/>
      <c r="AT398" s="211" t="s">
        <v>271</v>
      </c>
      <c r="AU398" s="211" t="s">
        <v>87</v>
      </c>
      <c r="AV398" s="14" t="s">
        <v>87</v>
      </c>
      <c r="AW398" s="14" t="s">
        <v>32</v>
      </c>
      <c r="AX398" s="14" t="s">
        <v>77</v>
      </c>
      <c r="AY398" s="211" t="s">
        <v>177</v>
      </c>
    </row>
    <row r="399" s="15" customFormat="1">
      <c r="A399" s="15"/>
      <c r="B399" s="218"/>
      <c r="C399" s="15"/>
      <c r="D399" s="193" t="s">
        <v>271</v>
      </c>
      <c r="E399" s="219" t="s">
        <v>1</v>
      </c>
      <c r="F399" s="220" t="s">
        <v>276</v>
      </c>
      <c r="G399" s="15"/>
      <c r="H399" s="221">
        <v>2.3100000000000001</v>
      </c>
      <c r="I399" s="222"/>
      <c r="J399" s="15"/>
      <c r="K399" s="15"/>
      <c r="L399" s="218"/>
      <c r="M399" s="223"/>
      <c r="N399" s="224"/>
      <c r="O399" s="224"/>
      <c r="P399" s="224"/>
      <c r="Q399" s="224"/>
      <c r="R399" s="224"/>
      <c r="S399" s="224"/>
      <c r="T399" s="225"/>
      <c r="U399" s="15"/>
      <c r="V399" s="15"/>
      <c r="W399" s="15"/>
      <c r="X399" s="15"/>
      <c r="Y399" s="15"/>
      <c r="Z399" s="15"/>
      <c r="AA399" s="15"/>
      <c r="AB399" s="15"/>
      <c r="AC399" s="15"/>
      <c r="AD399" s="15"/>
      <c r="AE399" s="15"/>
      <c r="AT399" s="219" t="s">
        <v>271</v>
      </c>
      <c r="AU399" s="219" t="s">
        <v>87</v>
      </c>
      <c r="AV399" s="15" t="s">
        <v>269</v>
      </c>
      <c r="AW399" s="15" t="s">
        <v>32</v>
      </c>
      <c r="AX399" s="15" t="s">
        <v>85</v>
      </c>
      <c r="AY399" s="219" t="s">
        <v>177</v>
      </c>
    </row>
    <row r="400" s="2" customFormat="1" ht="33" customHeight="1">
      <c r="A400" s="38"/>
      <c r="B400" s="179"/>
      <c r="C400" s="180" t="s">
        <v>680</v>
      </c>
      <c r="D400" s="180" t="s">
        <v>180</v>
      </c>
      <c r="E400" s="181" t="s">
        <v>681</v>
      </c>
      <c r="F400" s="182" t="s">
        <v>682</v>
      </c>
      <c r="G400" s="183" t="s">
        <v>220</v>
      </c>
      <c r="H400" s="184">
        <v>110</v>
      </c>
      <c r="I400" s="185"/>
      <c r="J400" s="186">
        <f>ROUND(I400*H400,2)</f>
        <v>0</v>
      </c>
      <c r="K400" s="182" t="s">
        <v>268</v>
      </c>
      <c r="L400" s="39"/>
      <c r="M400" s="187" t="s">
        <v>1</v>
      </c>
      <c r="N400" s="188" t="s">
        <v>42</v>
      </c>
      <c r="O400" s="77"/>
      <c r="P400" s="189">
        <f>O400*H400</f>
        <v>0</v>
      </c>
      <c r="Q400" s="189">
        <v>0.00012999999999999999</v>
      </c>
      <c r="R400" s="189">
        <f>Q400*H400</f>
        <v>0.014299999999999999</v>
      </c>
      <c r="S400" s="189">
        <v>0</v>
      </c>
      <c r="T400" s="190">
        <f>S400*H400</f>
        <v>0</v>
      </c>
      <c r="U400" s="38"/>
      <c r="V400" s="38"/>
      <c r="W400" s="38"/>
      <c r="X400" s="38"/>
      <c r="Y400" s="38"/>
      <c r="Z400" s="38"/>
      <c r="AA400" s="38"/>
      <c r="AB400" s="38"/>
      <c r="AC400" s="38"/>
      <c r="AD400" s="38"/>
      <c r="AE400" s="38"/>
      <c r="AR400" s="191" t="s">
        <v>269</v>
      </c>
      <c r="AT400" s="191" t="s">
        <v>180</v>
      </c>
      <c r="AU400" s="191" t="s">
        <v>87</v>
      </c>
      <c r="AY400" s="19" t="s">
        <v>177</v>
      </c>
      <c r="BE400" s="192">
        <f>IF(N400="základní",J400,0)</f>
        <v>0</v>
      </c>
      <c r="BF400" s="192">
        <f>IF(N400="snížená",J400,0)</f>
        <v>0</v>
      </c>
      <c r="BG400" s="192">
        <f>IF(N400="zákl. přenesená",J400,0)</f>
        <v>0</v>
      </c>
      <c r="BH400" s="192">
        <f>IF(N400="sníž. přenesená",J400,0)</f>
        <v>0</v>
      </c>
      <c r="BI400" s="192">
        <f>IF(N400="nulová",J400,0)</f>
        <v>0</v>
      </c>
      <c r="BJ400" s="19" t="s">
        <v>85</v>
      </c>
      <c r="BK400" s="192">
        <f>ROUND(I400*H400,2)</f>
        <v>0</v>
      </c>
      <c r="BL400" s="19" t="s">
        <v>269</v>
      </c>
      <c r="BM400" s="191" t="s">
        <v>683</v>
      </c>
    </row>
    <row r="401" s="2" customFormat="1" ht="37.8" customHeight="1">
      <c r="A401" s="38"/>
      <c r="B401" s="179"/>
      <c r="C401" s="180" t="s">
        <v>684</v>
      </c>
      <c r="D401" s="180" t="s">
        <v>180</v>
      </c>
      <c r="E401" s="181" t="s">
        <v>685</v>
      </c>
      <c r="F401" s="182" t="s">
        <v>686</v>
      </c>
      <c r="G401" s="183" t="s">
        <v>220</v>
      </c>
      <c r="H401" s="184">
        <v>171.75</v>
      </c>
      <c r="I401" s="185"/>
      <c r="J401" s="186">
        <f>ROUND(I401*H401,2)</f>
        <v>0</v>
      </c>
      <c r="K401" s="182" t="s">
        <v>268</v>
      </c>
      <c r="L401" s="39"/>
      <c r="M401" s="187" t="s">
        <v>1</v>
      </c>
      <c r="N401" s="188" t="s">
        <v>42</v>
      </c>
      <c r="O401" s="77"/>
      <c r="P401" s="189">
        <f>O401*H401</f>
        <v>0</v>
      </c>
      <c r="Q401" s="189">
        <v>0.00021000000000000001</v>
      </c>
      <c r="R401" s="189">
        <f>Q401*H401</f>
        <v>0.036067500000000002</v>
      </c>
      <c r="S401" s="189">
        <v>0</v>
      </c>
      <c r="T401" s="190">
        <f>S401*H401</f>
        <v>0</v>
      </c>
      <c r="U401" s="38"/>
      <c r="V401" s="38"/>
      <c r="W401" s="38"/>
      <c r="X401" s="38"/>
      <c r="Y401" s="38"/>
      <c r="Z401" s="38"/>
      <c r="AA401" s="38"/>
      <c r="AB401" s="38"/>
      <c r="AC401" s="38"/>
      <c r="AD401" s="38"/>
      <c r="AE401" s="38"/>
      <c r="AR401" s="191" t="s">
        <v>269</v>
      </c>
      <c r="AT401" s="191" t="s">
        <v>180</v>
      </c>
      <c r="AU401" s="191" t="s">
        <v>87</v>
      </c>
      <c r="AY401" s="19" t="s">
        <v>177</v>
      </c>
      <c r="BE401" s="192">
        <f>IF(N401="základní",J401,0)</f>
        <v>0</v>
      </c>
      <c r="BF401" s="192">
        <f>IF(N401="snížená",J401,0)</f>
        <v>0</v>
      </c>
      <c r="BG401" s="192">
        <f>IF(N401="zákl. přenesená",J401,0)</f>
        <v>0</v>
      </c>
      <c r="BH401" s="192">
        <f>IF(N401="sníž. přenesená",J401,0)</f>
        <v>0</v>
      </c>
      <c r="BI401" s="192">
        <f>IF(N401="nulová",J401,0)</f>
        <v>0</v>
      </c>
      <c r="BJ401" s="19" t="s">
        <v>85</v>
      </c>
      <c r="BK401" s="192">
        <f>ROUND(I401*H401,2)</f>
        <v>0</v>
      </c>
      <c r="BL401" s="19" t="s">
        <v>269</v>
      </c>
      <c r="BM401" s="191" t="s">
        <v>687</v>
      </c>
    </row>
    <row r="402" s="14" customFormat="1">
      <c r="A402" s="14"/>
      <c r="B402" s="210"/>
      <c r="C402" s="14"/>
      <c r="D402" s="193" t="s">
        <v>271</v>
      </c>
      <c r="E402" s="211" t="s">
        <v>1</v>
      </c>
      <c r="F402" s="212" t="s">
        <v>688</v>
      </c>
      <c r="G402" s="14"/>
      <c r="H402" s="213">
        <v>100</v>
      </c>
      <c r="I402" s="214"/>
      <c r="J402" s="14"/>
      <c r="K402" s="14"/>
      <c r="L402" s="210"/>
      <c r="M402" s="215"/>
      <c r="N402" s="216"/>
      <c r="O402" s="216"/>
      <c r="P402" s="216"/>
      <c r="Q402" s="216"/>
      <c r="R402" s="216"/>
      <c r="S402" s="216"/>
      <c r="T402" s="217"/>
      <c r="U402" s="14"/>
      <c r="V402" s="14"/>
      <c r="W402" s="14"/>
      <c r="X402" s="14"/>
      <c r="Y402" s="14"/>
      <c r="Z402" s="14"/>
      <c r="AA402" s="14"/>
      <c r="AB402" s="14"/>
      <c r="AC402" s="14"/>
      <c r="AD402" s="14"/>
      <c r="AE402" s="14"/>
      <c r="AT402" s="211" t="s">
        <v>271</v>
      </c>
      <c r="AU402" s="211" t="s">
        <v>87</v>
      </c>
      <c r="AV402" s="14" t="s">
        <v>87</v>
      </c>
      <c r="AW402" s="14" t="s">
        <v>32</v>
      </c>
      <c r="AX402" s="14" t="s">
        <v>77</v>
      </c>
      <c r="AY402" s="211" t="s">
        <v>177</v>
      </c>
    </row>
    <row r="403" s="14" customFormat="1">
      <c r="A403" s="14"/>
      <c r="B403" s="210"/>
      <c r="C403" s="14"/>
      <c r="D403" s="193" t="s">
        <v>271</v>
      </c>
      <c r="E403" s="211" t="s">
        <v>1</v>
      </c>
      <c r="F403" s="212" t="s">
        <v>689</v>
      </c>
      <c r="G403" s="14"/>
      <c r="H403" s="213">
        <v>51.75</v>
      </c>
      <c r="I403" s="214"/>
      <c r="J403" s="14"/>
      <c r="K403" s="14"/>
      <c r="L403" s="210"/>
      <c r="M403" s="215"/>
      <c r="N403" s="216"/>
      <c r="O403" s="216"/>
      <c r="P403" s="216"/>
      <c r="Q403" s="216"/>
      <c r="R403" s="216"/>
      <c r="S403" s="216"/>
      <c r="T403" s="217"/>
      <c r="U403" s="14"/>
      <c r="V403" s="14"/>
      <c r="W403" s="14"/>
      <c r="X403" s="14"/>
      <c r="Y403" s="14"/>
      <c r="Z403" s="14"/>
      <c r="AA403" s="14"/>
      <c r="AB403" s="14"/>
      <c r="AC403" s="14"/>
      <c r="AD403" s="14"/>
      <c r="AE403" s="14"/>
      <c r="AT403" s="211" t="s">
        <v>271</v>
      </c>
      <c r="AU403" s="211" t="s">
        <v>87</v>
      </c>
      <c r="AV403" s="14" t="s">
        <v>87</v>
      </c>
      <c r="AW403" s="14" t="s">
        <v>32</v>
      </c>
      <c r="AX403" s="14" t="s">
        <v>77</v>
      </c>
      <c r="AY403" s="211" t="s">
        <v>177</v>
      </c>
    </row>
    <row r="404" s="14" customFormat="1">
      <c r="A404" s="14"/>
      <c r="B404" s="210"/>
      <c r="C404" s="14"/>
      <c r="D404" s="193" t="s">
        <v>271</v>
      </c>
      <c r="E404" s="211" t="s">
        <v>1</v>
      </c>
      <c r="F404" s="212" t="s">
        <v>371</v>
      </c>
      <c r="G404" s="14"/>
      <c r="H404" s="213">
        <v>20</v>
      </c>
      <c r="I404" s="214"/>
      <c r="J404" s="14"/>
      <c r="K404" s="14"/>
      <c r="L404" s="210"/>
      <c r="M404" s="215"/>
      <c r="N404" s="216"/>
      <c r="O404" s="216"/>
      <c r="P404" s="216"/>
      <c r="Q404" s="216"/>
      <c r="R404" s="216"/>
      <c r="S404" s="216"/>
      <c r="T404" s="217"/>
      <c r="U404" s="14"/>
      <c r="V404" s="14"/>
      <c r="W404" s="14"/>
      <c r="X404" s="14"/>
      <c r="Y404" s="14"/>
      <c r="Z404" s="14"/>
      <c r="AA404" s="14"/>
      <c r="AB404" s="14"/>
      <c r="AC404" s="14"/>
      <c r="AD404" s="14"/>
      <c r="AE404" s="14"/>
      <c r="AT404" s="211" t="s">
        <v>271</v>
      </c>
      <c r="AU404" s="211" t="s">
        <v>87</v>
      </c>
      <c r="AV404" s="14" t="s">
        <v>87</v>
      </c>
      <c r="AW404" s="14" t="s">
        <v>32</v>
      </c>
      <c r="AX404" s="14" t="s">
        <v>77</v>
      </c>
      <c r="AY404" s="211" t="s">
        <v>177</v>
      </c>
    </row>
    <row r="405" s="15" customFormat="1">
      <c r="A405" s="15"/>
      <c r="B405" s="218"/>
      <c r="C405" s="15"/>
      <c r="D405" s="193" t="s">
        <v>271</v>
      </c>
      <c r="E405" s="219" t="s">
        <v>1</v>
      </c>
      <c r="F405" s="220" t="s">
        <v>276</v>
      </c>
      <c r="G405" s="15"/>
      <c r="H405" s="221">
        <v>171.75</v>
      </c>
      <c r="I405" s="222"/>
      <c r="J405" s="15"/>
      <c r="K405" s="15"/>
      <c r="L405" s="218"/>
      <c r="M405" s="223"/>
      <c r="N405" s="224"/>
      <c r="O405" s="224"/>
      <c r="P405" s="224"/>
      <c r="Q405" s="224"/>
      <c r="R405" s="224"/>
      <c r="S405" s="224"/>
      <c r="T405" s="225"/>
      <c r="U405" s="15"/>
      <c r="V405" s="15"/>
      <c r="W405" s="15"/>
      <c r="X405" s="15"/>
      <c r="Y405" s="15"/>
      <c r="Z405" s="15"/>
      <c r="AA405" s="15"/>
      <c r="AB405" s="15"/>
      <c r="AC405" s="15"/>
      <c r="AD405" s="15"/>
      <c r="AE405" s="15"/>
      <c r="AT405" s="219" t="s">
        <v>271</v>
      </c>
      <c r="AU405" s="219" t="s">
        <v>87</v>
      </c>
      <c r="AV405" s="15" t="s">
        <v>269</v>
      </c>
      <c r="AW405" s="15" t="s">
        <v>32</v>
      </c>
      <c r="AX405" s="15" t="s">
        <v>85</v>
      </c>
      <c r="AY405" s="219" t="s">
        <v>177</v>
      </c>
    </row>
    <row r="406" s="2" customFormat="1" ht="24.15" customHeight="1">
      <c r="A406" s="38"/>
      <c r="B406" s="179"/>
      <c r="C406" s="180" t="s">
        <v>690</v>
      </c>
      <c r="D406" s="180" t="s">
        <v>180</v>
      </c>
      <c r="E406" s="181" t="s">
        <v>691</v>
      </c>
      <c r="F406" s="182" t="s">
        <v>692</v>
      </c>
      <c r="G406" s="183" t="s">
        <v>220</v>
      </c>
      <c r="H406" s="184">
        <v>101.40000000000001</v>
      </c>
      <c r="I406" s="185"/>
      <c r="J406" s="186">
        <f>ROUND(I406*H406,2)</f>
        <v>0</v>
      </c>
      <c r="K406" s="182" t="s">
        <v>268</v>
      </c>
      <c r="L406" s="39"/>
      <c r="M406" s="187" t="s">
        <v>1</v>
      </c>
      <c r="N406" s="188" t="s">
        <v>42</v>
      </c>
      <c r="O406" s="77"/>
      <c r="P406" s="189">
        <f>O406*H406</f>
        <v>0</v>
      </c>
      <c r="Q406" s="189">
        <v>3.4999999999999997E-05</v>
      </c>
      <c r="R406" s="189">
        <f>Q406*H406</f>
        <v>0.0035490000000000001</v>
      </c>
      <c r="S406" s="189">
        <v>0</v>
      </c>
      <c r="T406" s="190">
        <f>S406*H406</f>
        <v>0</v>
      </c>
      <c r="U406" s="38"/>
      <c r="V406" s="38"/>
      <c r="W406" s="38"/>
      <c r="X406" s="38"/>
      <c r="Y406" s="38"/>
      <c r="Z406" s="38"/>
      <c r="AA406" s="38"/>
      <c r="AB406" s="38"/>
      <c r="AC406" s="38"/>
      <c r="AD406" s="38"/>
      <c r="AE406" s="38"/>
      <c r="AR406" s="191" t="s">
        <v>269</v>
      </c>
      <c r="AT406" s="191" t="s">
        <v>180</v>
      </c>
      <c r="AU406" s="191" t="s">
        <v>87</v>
      </c>
      <c r="AY406" s="19" t="s">
        <v>177</v>
      </c>
      <c r="BE406" s="192">
        <f>IF(N406="základní",J406,0)</f>
        <v>0</v>
      </c>
      <c r="BF406" s="192">
        <f>IF(N406="snížená",J406,0)</f>
        <v>0</v>
      </c>
      <c r="BG406" s="192">
        <f>IF(N406="zákl. přenesená",J406,0)</f>
        <v>0</v>
      </c>
      <c r="BH406" s="192">
        <f>IF(N406="sníž. přenesená",J406,0)</f>
        <v>0</v>
      </c>
      <c r="BI406" s="192">
        <f>IF(N406="nulová",J406,0)</f>
        <v>0</v>
      </c>
      <c r="BJ406" s="19" t="s">
        <v>85</v>
      </c>
      <c r="BK406" s="192">
        <f>ROUND(I406*H406,2)</f>
        <v>0</v>
      </c>
      <c r="BL406" s="19" t="s">
        <v>269</v>
      </c>
      <c r="BM406" s="191" t="s">
        <v>693</v>
      </c>
    </row>
    <row r="407" s="14" customFormat="1">
      <c r="A407" s="14"/>
      <c r="B407" s="210"/>
      <c r="C407" s="14"/>
      <c r="D407" s="193" t="s">
        <v>271</v>
      </c>
      <c r="E407" s="211" t="s">
        <v>1</v>
      </c>
      <c r="F407" s="212" t="s">
        <v>630</v>
      </c>
      <c r="G407" s="14"/>
      <c r="H407" s="213">
        <v>101.40000000000001</v>
      </c>
      <c r="I407" s="214"/>
      <c r="J407" s="14"/>
      <c r="K407" s="14"/>
      <c r="L407" s="210"/>
      <c r="M407" s="215"/>
      <c r="N407" s="216"/>
      <c r="O407" s="216"/>
      <c r="P407" s="216"/>
      <c r="Q407" s="216"/>
      <c r="R407" s="216"/>
      <c r="S407" s="216"/>
      <c r="T407" s="217"/>
      <c r="U407" s="14"/>
      <c r="V407" s="14"/>
      <c r="W407" s="14"/>
      <c r="X407" s="14"/>
      <c r="Y407" s="14"/>
      <c r="Z407" s="14"/>
      <c r="AA407" s="14"/>
      <c r="AB407" s="14"/>
      <c r="AC407" s="14"/>
      <c r="AD407" s="14"/>
      <c r="AE407" s="14"/>
      <c r="AT407" s="211" t="s">
        <v>271</v>
      </c>
      <c r="AU407" s="211" t="s">
        <v>87</v>
      </c>
      <c r="AV407" s="14" t="s">
        <v>87</v>
      </c>
      <c r="AW407" s="14" t="s">
        <v>32</v>
      </c>
      <c r="AX407" s="14" t="s">
        <v>85</v>
      </c>
      <c r="AY407" s="211" t="s">
        <v>177</v>
      </c>
    </row>
    <row r="408" s="2" customFormat="1" ht="16.5" customHeight="1">
      <c r="A408" s="38"/>
      <c r="B408" s="179"/>
      <c r="C408" s="180" t="s">
        <v>694</v>
      </c>
      <c r="D408" s="180" t="s">
        <v>180</v>
      </c>
      <c r="E408" s="181" t="s">
        <v>695</v>
      </c>
      <c r="F408" s="182" t="s">
        <v>696</v>
      </c>
      <c r="G408" s="183" t="s">
        <v>327</v>
      </c>
      <c r="H408" s="184">
        <v>2</v>
      </c>
      <c r="I408" s="185"/>
      <c r="J408" s="186">
        <f>ROUND(I408*H408,2)</f>
        <v>0</v>
      </c>
      <c r="K408" s="182" t="s">
        <v>268</v>
      </c>
      <c r="L408" s="39"/>
      <c r="M408" s="187" t="s">
        <v>1</v>
      </c>
      <c r="N408" s="188" t="s">
        <v>42</v>
      </c>
      <c r="O408" s="77"/>
      <c r="P408" s="189">
        <f>O408*H408</f>
        <v>0</v>
      </c>
      <c r="Q408" s="189">
        <v>0.000176</v>
      </c>
      <c r="R408" s="189">
        <f>Q408*H408</f>
        <v>0.00035199999999999999</v>
      </c>
      <c r="S408" s="189">
        <v>0</v>
      </c>
      <c r="T408" s="190">
        <f>S408*H408</f>
        <v>0</v>
      </c>
      <c r="U408" s="38"/>
      <c r="V408" s="38"/>
      <c r="W408" s="38"/>
      <c r="X408" s="38"/>
      <c r="Y408" s="38"/>
      <c r="Z408" s="38"/>
      <c r="AA408" s="38"/>
      <c r="AB408" s="38"/>
      <c r="AC408" s="38"/>
      <c r="AD408" s="38"/>
      <c r="AE408" s="38"/>
      <c r="AR408" s="191" t="s">
        <v>269</v>
      </c>
      <c r="AT408" s="191" t="s">
        <v>180</v>
      </c>
      <c r="AU408" s="191" t="s">
        <v>87</v>
      </c>
      <c r="AY408" s="19" t="s">
        <v>177</v>
      </c>
      <c r="BE408" s="192">
        <f>IF(N408="základní",J408,0)</f>
        <v>0</v>
      </c>
      <c r="BF408" s="192">
        <f>IF(N408="snížená",J408,0)</f>
        <v>0</v>
      </c>
      <c r="BG408" s="192">
        <f>IF(N408="zákl. přenesená",J408,0)</f>
        <v>0</v>
      </c>
      <c r="BH408" s="192">
        <f>IF(N408="sníž. přenesená",J408,0)</f>
        <v>0</v>
      </c>
      <c r="BI408" s="192">
        <f>IF(N408="nulová",J408,0)</f>
        <v>0</v>
      </c>
      <c r="BJ408" s="19" t="s">
        <v>85</v>
      </c>
      <c r="BK408" s="192">
        <f>ROUND(I408*H408,2)</f>
        <v>0</v>
      </c>
      <c r="BL408" s="19" t="s">
        <v>269</v>
      </c>
      <c r="BM408" s="191" t="s">
        <v>697</v>
      </c>
    </row>
    <row r="409" s="2" customFormat="1" ht="16.5" customHeight="1">
      <c r="A409" s="38"/>
      <c r="B409" s="179"/>
      <c r="C409" s="226" t="s">
        <v>698</v>
      </c>
      <c r="D409" s="226" t="s">
        <v>330</v>
      </c>
      <c r="E409" s="227" t="s">
        <v>699</v>
      </c>
      <c r="F409" s="228" t="s">
        <v>700</v>
      </c>
      <c r="G409" s="229" t="s">
        <v>327</v>
      </c>
      <c r="H409" s="230">
        <v>2</v>
      </c>
      <c r="I409" s="231"/>
      <c r="J409" s="232">
        <f>ROUND(I409*H409,2)</f>
        <v>0</v>
      </c>
      <c r="K409" s="228" t="s">
        <v>268</v>
      </c>
      <c r="L409" s="233"/>
      <c r="M409" s="234" t="s">
        <v>1</v>
      </c>
      <c r="N409" s="235" t="s">
        <v>42</v>
      </c>
      <c r="O409" s="77"/>
      <c r="P409" s="189">
        <f>O409*H409</f>
        <v>0</v>
      </c>
      <c r="Q409" s="189">
        <v>0.012</v>
      </c>
      <c r="R409" s="189">
        <f>Q409*H409</f>
        <v>0.024</v>
      </c>
      <c r="S409" s="189">
        <v>0</v>
      </c>
      <c r="T409" s="190">
        <f>S409*H409</f>
        <v>0</v>
      </c>
      <c r="U409" s="38"/>
      <c r="V409" s="38"/>
      <c r="W409" s="38"/>
      <c r="X409" s="38"/>
      <c r="Y409" s="38"/>
      <c r="Z409" s="38"/>
      <c r="AA409" s="38"/>
      <c r="AB409" s="38"/>
      <c r="AC409" s="38"/>
      <c r="AD409" s="38"/>
      <c r="AE409" s="38"/>
      <c r="AR409" s="191" t="s">
        <v>235</v>
      </c>
      <c r="AT409" s="191" t="s">
        <v>330</v>
      </c>
      <c r="AU409" s="191" t="s">
        <v>87</v>
      </c>
      <c r="AY409" s="19" t="s">
        <v>177</v>
      </c>
      <c r="BE409" s="192">
        <f>IF(N409="základní",J409,0)</f>
        <v>0</v>
      </c>
      <c r="BF409" s="192">
        <f>IF(N409="snížená",J409,0)</f>
        <v>0</v>
      </c>
      <c r="BG409" s="192">
        <f>IF(N409="zákl. přenesená",J409,0)</f>
        <v>0</v>
      </c>
      <c r="BH409" s="192">
        <f>IF(N409="sníž. přenesená",J409,0)</f>
        <v>0</v>
      </c>
      <c r="BI409" s="192">
        <f>IF(N409="nulová",J409,0)</f>
        <v>0</v>
      </c>
      <c r="BJ409" s="19" t="s">
        <v>85</v>
      </c>
      <c r="BK409" s="192">
        <f>ROUND(I409*H409,2)</f>
        <v>0</v>
      </c>
      <c r="BL409" s="19" t="s">
        <v>269</v>
      </c>
      <c r="BM409" s="191" t="s">
        <v>701</v>
      </c>
    </row>
    <row r="410" s="2" customFormat="1" ht="24.15" customHeight="1">
      <c r="A410" s="38"/>
      <c r="B410" s="179"/>
      <c r="C410" s="180" t="s">
        <v>702</v>
      </c>
      <c r="D410" s="180" t="s">
        <v>180</v>
      </c>
      <c r="E410" s="181" t="s">
        <v>703</v>
      </c>
      <c r="F410" s="182" t="s">
        <v>704</v>
      </c>
      <c r="G410" s="183" t="s">
        <v>705</v>
      </c>
      <c r="H410" s="184">
        <v>1</v>
      </c>
      <c r="I410" s="185"/>
      <c r="J410" s="186">
        <f>ROUND(I410*H410,2)</f>
        <v>0</v>
      </c>
      <c r="K410" s="182" t="s">
        <v>1</v>
      </c>
      <c r="L410" s="39"/>
      <c r="M410" s="187" t="s">
        <v>1</v>
      </c>
      <c r="N410" s="188" t="s">
        <v>42</v>
      </c>
      <c r="O410" s="77"/>
      <c r="P410" s="189">
        <f>O410*H410</f>
        <v>0</v>
      </c>
      <c r="Q410" s="189">
        <v>1.0000000000000001E-05</v>
      </c>
      <c r="R410" s="189">
        <f>Q410*H410</f>
        <v>1.0000000000000001E-05</v>
      </c>
      <c r="S410" s="189">
        <v>0</v>
      </c>
      <c r="T410" s="190">
        <f>S410*H410</f>
        <v>0</v>
      </c>
      <c r="U410" s="38"/>
      <c r="V410" s="38"/>
      <c r="W410" s="38"/>
      <c r="X410" s="38"/>
      <c r="Y410" s="38"/>
      <c r="Z410" s="38"/>
      <c r="AA410" s="38"/>
      <c r="AB410" s="38"/>
      <c r="AC410" s="38"/>
      <c r="AD410" s="38"/>
      <c r="AE410" s="38"/>
      <c r="AR410" s="191" t="s">
        <v>269</v>
      </c>
      <c r="AT410" s="191" t="s">
        <v>180</v>
      </c>
      <c r="AU410" s="191" t="s">
        <v>87</v>
      </c>
      <c r="AY410" s="19" t="s">
        <v>177</v>
      </c>
      <c r="BE410" s="192">
        <f>IF(N410="základní",J410,0)</f>
        <v>0</v>
      </c>
      <c r="BF410" s="192">
        <f>IF(N410="snížená",J410,0)</f>
        <v>0</v>
      </c>
      <c r="BG410" s="192">
        <f>IF(N410="zákl. přenesená",J410,0)</f>
        <v>0</v>
      </c>
      <c r="BH410" s="192">
        <f>IF(N410="sníž. přenesená",J410,0)</f>
        <v>0</v>
      </c>
      <c r="BI410" s="192">
        <f>IF(N410="nulová",J410,0)</f>
        <v>0</v>
      </c>
      <c r="BJ410" s="19" t="s">
        <v>85</v>
      </c>
      <c r="BK410" s="192">
        <f>ROUND(I410*H410,2)</f>
        <v>0</v>
      </c>
      <c r="BL410" s="19" t="s">
        <v>269</v>
      </c>
      <c r="BM410" s="191" t="s">
        <v>706</v>
      </c>
    </row>
    <row r="411" s="2" customFormat="1">
      <c r="A411" s="38"/>
      <c r="B411" s="39"/>
      <c r="C411" s="38"/>
      <c r="D411" s="193" t="s">
        <v>187</v>
      </c>
      <c r="E411" s="38"/>
      <c r="F411" s="194" t="s">
        <v>707</v>
      </c>
      <c r="G411" s="38"/>
      <c r="H411" s="38"/>
      <c r="I411" s="195"/>
      <c r="J411" s="38"/>
      <c r="K411" s="38"/>
      <c r="L411" s="39"/>
      <c r="M411" s="196"/>
      <c r="N411" s="197"/>
      <c r="O411" s="77"/>
      <c r="P411" s="77"/>
      <c r="Q411" s="77"/>
      <c r="R411" s="77"/>
      <c r="S411" s="77"/>
      <c r="T411" s="78"/>
      <c r="U411" s="38"/>
      <c r="V411" s="38"/>
      <c r="W411" s="38"/>
      <c r="X411" s="38"/>
      <c r="Y411" s="38"/>
      <c r="Z411" s="38"/>
      <c r="AA411" s="38"/>
      <c r="AB411" s="38"/>
      <c r="AC411" s="38"/>
      <c r="AD411" s="38"/>
      <c r="AE411" s="38"/>
      <c r="AT411" s="19" t="s">
        <v>187</v>
      </c>
      <c r="AU411" s="19" t="s">
        <v>87</v>
      </c>
    </row>
    <row r="412" s="12" customFormat="1" ht="22.8" customHeight="1">
      <c r="A412" s="12"/>
      <c r="B412" s="166"/>
      <c r="C412" s="12"/>
      <c r="D412" s="167" t="s">
        <v>76</v>
      </c>
      <c r="E412" s="177" t="s">
        <v>708</v>
      </c>
      <c r="F412" s="177" t="s">
        <v>709</v>
      </c>
      <c r="G412" s="12"/>
      <c r="H412" s="12"/>
      <c r="I412" s="169"/>
      <c r="J412" s="178">
        <f>BK412</f>
        <v>0</v>
      </c>
      <c r="K412" s="12"/>
      <c r="L412" s="166"/>
      <c r="M412" s="171"/>
      <c r="N412" s="172"/>
      <c r="O412" s="172"/>
      <c r="P412" s="173">
        <f>P413</f>
        <v>0</v>
      </c>
      <c r="Q412" s="172"/>
      <c r="R412" s="173">
        <f>R413</f>
        <v>0</v>
      </c>
      <c r="S412" s="172"/>
      <c r="T412" s="174">
        <f>T413</f>
        <v>0</v>
      </c>
      <c r="U412" s="12"/>
      <c r="V412" s="12"/>
      <c r="W412" s="12"/>
      <c r="X412" s="12"/>
      <c r="Y412" s="12"/>
      <c r="Z412" s="12"/>
      <c r="AA412" s="12"/>
      <c r="AB412" s="12"/>
      <c r="AC412" s="12"/>
      <c r="AD412" s="12"/>
      <c r="AE412" s="12"/>
      <c r="AR412" s="167" t="s">
        <v>85</v>
      </c>
      <c r="AT412" s="175" t="s">
        <v>76</v>
      </c>
      <c r="AU412" s="175" t="s">
        <v>85</v>
      </c>
      <c r="AY412" s="167" t="s">
        <v>177</v>
      </c>
      <c r="BK412" s="176">
        <f>BK413</f>
        <v>0</v>
      </c>
    </row>
    <row r="413" s="2" customFormat="1" ht="16.5" customHeight="1">
      <c r="A413" s="38"/>
      <c r="B413" s="179"/>
      <c r="C413" s="180" t="s">
        <v>710</v>
      </c>
      <c r="D413" s="180" t="s">
        <v>180</v>
      </c>
      <c r="E413" s="181" t="s">
        <v>711</v>
      </c>
      <c r="F413" s="182" t="s">
        <v>712</v>
      </c>
      <c r="G413" s="183" t="s">
        <v>300</v>
      </c>
      <c r="H413" s="184">
        <v>217.30600000000001</v>
      </c>
      <c r="I413" s="185"/>
      <c r="J413" s="186">
        <f>ROUND(I413*H413,2)</f>
        <v>0</v>
      </c>
      <c r="K413" s="182" t="s">
        <v>268</v>
      </c>
      <c r="L413" s="39"/>
      <c r="M413" s="187" t="s">
        <v>1</v>
      </c>
      <c r="N413" s="188" t="s">
        <v>42</v>
      </c>
      <c r="O413" s="77"/>
      <c r="P413" s="189">
        <f>O413*H413</f>
        <v>0</v>
      </c>
      <c r="Q413" s="189">
        <v>0</v>
      </c>
      <c r="R413" s="189">
        <f>Q413*H413</f>
        <v>0</v>
      </c>
      <c r="S413" s="189">
        <v>0</v>
      </c>
      <c r="T413" s="190">
        <f>S413*H413</f>
        <v>0</v>
      </c>
      <c r="U413" s="38"/>
      <c r="V413" s="38"/>
      <c r="W413" s="38"/>
      <c r="X413" s="38"/>
      <c r="Y413" s="38"/>
      <c r="Z413" s="38"/>
      <c r="AA413" s="38"/>
      <c r="AB413" s="38"/>
      <c r="AC413" s="38"/>
      <c r="AD413" s="38"/>
      <c r="AE413" s="38"/>
      <c r="AR413" s="191" t="s">
        <v>269</v>
      </c>
      <c r="AT413" s="191" t="s">
        <v>180</v>
      </c>
      <c r="AU413" s="191" t="s">
        <v>87</v>
      </c>
      <c r="AY413" s="19" t="s">
        <v>177</v>
      </c>
      <c r="BE413" s="192">
        <f>IF(N413="základní",J413,0)</f>
        <v>0</v>
      </c>
      <c r="BF413" s="192">
        <f>IF(N413="snížená",J413,0)</f>
        <v>0</v>
      </c>
      <c r="BG413" s="192">
        <f>IF(N413="zákl. přenesená",J413,0)</f>
        <v>0</v>
      </c>
      <c r="BH413" s="192">
        <f>IF(N413="sníž. přenesená",J413,0)</f>
        <v>0</v>
      </c>
      <c r="BI413" s="192">
        <f>IF(N413="nulová",J413,0)</f>
        <v>0</v>
      </c>
      <c r="BJ413" s="19" t="s">
        <v>85</v>
      </c>
      <c r="BK413" s="192">
        <f>ROUND(I413*H413,2)</f>
        <v>0</v>
      </c>
      <c r="BL413" s="19" t="s">
        <v>269</v>
      </c>
      <c r="BM413" s="191" t="s">
        <v>713</v>
      </c>
    </row>
    <row r="414" s="12" customFormat="1" ht="25.92" customHeight="1">
      <c r="A414" s="12"/>
      <c r="B414" s="166"/>
      <c r="C414" s="12"/>
      <c r="D414" s="167" t="s">
        <v>76</v>
      </c>
      <c r="E414" s="168" t="s">
        <v>714</v>
      </c>
      <c r="F414" s="168" t="s">
        <v>715</v>
      </c>
      <c r="G414" s="12"/>
      <c r="H414" s="12"/>
      <c r="I414" s="169"/>
      <c r="J414" s="170">
        <f>BK414</f>
        <v>0</v>
      </c>
      <c r="K414" s="12"/>
      <c r="L414" s="166"/>
      <c r="M414" s="171"/>
      <c r="N414" s="172"/>
      <c r="O414" s="172"/>
      <c r="P414" s="173">
        <f>P415+P442+P469+P475+P520+P544+P681+P707+P742+P782+P790</f>
        <v>0</v>
      </c>
      <c r="Q414" s="172"/>
      <c r="R414" s="173">
        <f>R415+R442+R469+R475+R520+R544+R681+R707+R742+R782+R790</f>
        <v>20.951354737420296</v>
      </c>
      <c r="S414" s="172"/>
      <c r="T414" s="174">
        <f>T415+T442+T469+T475+T520+T544+T681+T707+T742+T782+T790</f>
        <v>0</v>
      </c>
      <c r="U414" s="12"/>
      <c r="V414" s="12"/>
      <c r="W414" s="12"/>
      <c r="X414" s="12"/>
      <c r="Y414" s="12"/>
      <c r="Z414" s="12"/>
      <c r="AA414" s="12"/>
      <c r="AB414" s="12"/>
      <c r="AC414" s="12"/>
      <c r="AD414" s="12"/>
      <c r="AE414" s="12"/>
      <c r="AR414" s="167" t="s">
        <v>87</v>
      </c>
      <c r="AT414" s="175" t="s">
        <v>76</v>
      </c>
      <c r="AU414" s="175" t="s">
        <v>77</v>
      </c>
      <c r="AY414" s="167" t="s">
        <v>177</v>
      </c>
      <c r="BK414" s="176">
        <f>BK415+BK442+BK469+BK475+BK520+BK544+BK681+BK707+BK742+BK782+BK790</f>
        <v>0</v>
      </c>
    </row>
    <row r="415" s="12" customFormat="1" ht="22.8" customHeight="1">
      <c r="A415" s="12"/>
      <c r="B415" s="166"/>
      <c r="C415" s="12"/>
      <c r="D415" s="167" t="s">
        <v>76</v>
      </c>
      <c r="E415" s="177" t="s">
        <v>716</v>
      </c>
      <c r="F415" s="177" t="s">
        <v>717</v>
      </c>
      <c r="G415" s="12"/>
      <c r="H415" s="12"/>
      <c r="I415" s="169"/>
      <c r="J415" s="178">
        <f>BK415</f>
        <v>0</v>
      </c>
      <c r="K415" s="12"/>
      <c r="L415" s="166"/>
      <c r="M415" s="171"/>
      <c r="N415" s="172"/>
      <c r="O415" s="172"/>
      <c r="P415" s="173">
        <f>SUM(P416:P441)</f>
        <v>0</v>
      </c>
      <c r="Q415" s="172"/>
      <c r="R415" s="173">
        <f>SUM(R416:R441)</f>
        <v>0.92518424375000008</v>
      </c>
      <c r="S415" s="172"/>
      <c r="T415" s="174">
        <f>SUM(T416:T441)</f>
        <v>0</v>
      </c>
      <c r="U415" s="12"/>
      <c r="V415" s="12"/>
      <c r="W415" s="12"/>
      <c r="X415" s="12"/>
      <c r="Y415" s="12"/>
      <c r="Z415" s="12"/>
      <c r="AA415" s="12"/>
      <c r="AB415" s="12"/>
      <c r="AC415" s="12"/>
      <c r="AD415" s="12"/>
      <c r="AE415" s="12"/>
      <c r="AR415" s="167" t="s">
        <v>87</v>
      </c>
      <c r="AT415" s="175" t="s">
        <v>76</v>
      </c>
      <c r="AU415" s="175" t="s">
        <v>85</v>
      </c>
      <c r="AY415" s="167" t="s">
        <v>177</v>
      </c>
      <c r="BK415" s="176">
        <f>SUM(BK416:BK441)</f>
        <v>0</v>
      </c>
    </row>
    <row r="416" s="2" customFormat="1" ht="24.15" customHeight="1">
      <c r="A416" s="38"/>
      <c r="B416" s="179"/>
      <c r="C416" s="180" t="s">
        <v>718</v>
      </c>
      <c r="D416" s="180" t="s">
        <v>180</v>
      </c>
      <c r="E416" s="181" t="s">
        <v>719</v>
      </c>
      <c r="F416" s="182" t="s">
        <v>720</v>
      </c>
      <c r="G416" s="183" t="s">
        <v>220</v>
      </c>
      <c r="H416" s="184">
        <v>115.575</v>
      </c>
      <c r="I416" s="185"/>
      <c r="J416" s="186">
        <f>ROUND(I416*H416,2)</f>
        <v>0</v>
      </c>
      <c r="K416" s="182" t="s">
        <v>268</v>
      </c>
      <c r="L416" s="39"/>
      <c r="M416" s="187" t="s">
        <v>1</v>
      </c>
      <c r="N416" s="188" t="s">
        <v>42</v>
      </c>
      <c r="O416" s="77"/>
      <c r="P416" s="189">
        <f>O416*H416</f>
        <v>0</v>
      </c>
      <c r="Q416" s="189">
        <v>0</v>
      </c>
      <c r="R416" s="189">
        <f>Q416*H416</f>
        <v>0</v>
      </c>
      <c r="S416" s="189">
        <v>0</v>
      </c>
      <c r="T416" s="190">
        <f>S416*H416</f>
        <v>0</v>
      </c>
      <c r="U416" s="38"/>
      <c r="V416" s="38"/>
      <c r="W416" s="38"/>
      <c r="X416" s="38"/>
      <c r="Y416" s="38"/>
      <c r="Z416" s="38"/>
      <c r="AA416" s="38"/>
      <c r="AB416" s="38"/>
      <c r="AC416" s="38"/>
      <c r="AD416" s="38"/>
      <c r="AE416" s="38"/>
      <c r="AR416" s="191" t="s">
        <v>350</v>
      </c>
      <c r="AT416" s="191" t="s">
        <v>180</v>
      </c>
      <c r="AU416" s="191" t="s">
        <v>87</v>
      </c>
      <c r="AY416" s="19" t="s">
        <v>177</v>
      </c>
      <c r="BE416" s="192">
        <f>IF(N416="základní",J416,0)</f>
        <v>0</v>
      </c>
      <c r="BF416" s="192">
        <f>IF(N416="snížená",J416,0)</f>
        <v>0</v>
      </c>
      <c r="BG416" s="192">
        <f>IF(N416="zákl. přenesená",J416,0)</f>
        <v>0</v>
      </c>
      <c r="BH416" s="192">
        <f>IF(N416="sníž. přenesená",J416,0)</f>
        <v>0</v>
      </c>
      <c r="BI416" s="192">
        <f>IF(N416="nulová",J416,0)</f>
        <v>0</v>
      </c>
      <c r="BJ416" s="19" t="s">
        <v>85</v>
      </c>
      <c r="BK416" s="192">
        <f>ROUND(I416*H416,2)</f>
        <v>0</v>
      </c>
      <c r="BL416" s="19" t="s">
        <v>350</v>
      </c>
      <c r="BM416" s="191" t="s">
        <v>721</v>
      </c>
    </row>
    <row r="417" s="14" customFormat="1">
      <c r="A417" s="14"/>
      <c r="B417" s="210"/>
      <c r="C417" s="14"/>
      <c r="D417" s="193" t="s">
        <v>271</v>
      </c>
      <c r="E417" s="211" t="s">
        <v>1</v>
      </c>
      <c r="F417" s="212" t="s">
        <v>722</v>
      </c>
      <c r="G417" s="14"/>
      <c r="H417" s="213">
        <v>115.575</v>
      </c>
      <c r="I417" s="214"/>
      <c r="J417" s="14"/>
      <c r="K417" s="14"/>
      <c r="L417" s="210"/>
      <c r="M417" s="215"/>
      <c r="N417" s="216"/>
      <c r="O417" s="216"/>
      <c r="P417" s="216"/>
      <c r="Q417" s="216"/>
      <c r="R417" s="216"/>
      <c r="S417" s="216"/>
      <c r="T417" s="217"/>
      <c r="U417" s="14"/>
      <c r="V417" s="14"/>
      <c r="W417" s="14"/>
      <c r="X417" s="14"/>
      <c r="Y417" s="14"/>
      <c r="Z417" s="14"/>
      <c r="AA417" s="14"/>
      <c r="AB417" s="14"/>
      <c r="AC417" s="14"/>
      <c r="AD417" s="14"/>
      <c r="AE417" s="14"/>
      <c r="AT417" s="211" t="s">
        <v>271</v>
      </c>
      <c r="AU417" s="211" t="s">
        <v>87</v>
      </c>
      <c r="AV417" s="14" t="s">
        <v>87</v>
      </c>
      <c r="AW417" s="14" t="s">
        <v>32</v>
      </c>
      <c r="AX417" s="14" t="s">
        <v>77</v>
      </c>
      <c r="AY417" s="211" t="s">
        <v>177</v>
      </c>
    </row>
    <row r="418" s="15" customFormat="1">
      <c r="A418" s="15"/>
      <c r="B418" s="218"/>
      <c r="C418" s="15"/>
      <c r="D418" s="193" t="s">
        <v>271</v>
      </c>
      <c r="E418" s="219" t="s">
        <v>202</v>
      </c>
      <c r="F418" s="220" t="s">
        <v>276</v>
      </c>
      <c r="G418" s="15"/>
      <c r="H418" s="221">
        <v>115.575</v>
      </c>
      <c r="I418" s="222"/>
      <c r="J418" s="15"/>
      <c r="K418" s="15"/>
      <c r="L418" s="218"/>
      <c r="M418" s="223"/>
      <c r="N418" s="224"/>
      <c r="O418" s="224"/>
      <c r="P418" s="224"/>
      <c r="Q418" s="224"/>
      <c r="R418" s="224"/>
      <c r="S418" s="224"/>
      <c r="T418" s="225"/>
      <c r="U418" s="15"/>
      <c r="V418" s="15"/>
      <c r="W418" s="15"/>
      <c r="X418" s="15"/>
      <c r="Y418" s="15"/>
      <c r="Z418" s="15"/>
      <c r="AA418" s="15"/>
      <c r="AB418" s="15"/>
      <c r="AC418" s="15"/>
      <c r="AD418" s="15"/>
      <c r="AE418" s="15"/>
      <c r="AT418" s="219" t="s">
        <v>271</v>
      </c>
      <c r="AU418" s="219" t="s">
        <v>87</v>
      </c>
      <c r="AV418" s="15" t="s">
        <v>269</v>
      </c>
      <c r="AW418" s="15" t="s">
        <v>32</v>
      </c>
      <c r="AX418" s="15" t="s">
        <v>85</v>
      </c>
      <c r="AY418" s="219" t="s">
        <v>177</v>
      </c>
    </row>
    <row r="419" s="2" customFormat="1" ht="24.15" customHeight="1">
      <c r="A419" s="38"/>
      <c r="B419" s="179"/>
      <c r="C419" s="180" t="s">
        <v>723</v>
      </c>
      <c r="D419" s="180" t="s">
        <v>180</v>
      </c>
      <c r="E419" s="181" t="s">
        <v>724</v>
      </c>
      <c r="F419" s="182" t="s">
        <v>725</v>
      </c>
      <c r="G419" s="183" t="s">
        <v>220</v>
      </c>
      <c r="H419" s="184">
        <v>23.600000000000001</v>
      </c>
      <c r="I419" s="185"/>
      <c r="J419" s="186">
        <f>ROUND(I419*H419,2)</f>
        <v>0</v>
      </c>
      <c r="K419" s="182" t="s">
        <v>268</v>
      </c>
      <c r="L419" s="39"/>
      <c r="M419" s="187" t="s">
        <v>1</v>
      </c>
      <c r="N419" s="188" t="s">
        <v>42</v>
      </c>
      <c r="O419" s="77"/>
      <c r="P419" s="189">
        <f>O419*H419</f>
        <v>0</v>
      </c>
      <c r="Q419" s="189">
        <v>0</v>
      </c>
      <c r="R419" s="189">
        <f>Q419*H419</f>
        <v>0</v>
      </c>
      <c r="S419" s="189">
        <v>0</v>
      </c>
      <c r="T419" s="190">
        <f>S419*H419</f>
        <v>0</v>
      </c>
      <c r="U419" s="38"/>
      <c r="V419" s="38"/>
      <c r="W419" s="38"/>
      <c r="X419" s="38"/>
      <c r="Y419" s="38"/>
      <c r="Z419" s="38"/>
      <c r="AA419" s="38"/>
      <c r="AB419" s="38"/>
      <c r="AC419" s="38"/>
      <c r="AD419" s="38"/>
      <c r="AE419" s="38"/>
      <c r="AR419" s="191" t="s">
        <v>350</v>
      </c>
      <c r="AT419" s="191" t="s">
        <v>180</v>
      </c>
      <c r="AU419" s="191" t="s">
        <v>87</v>
      </c>
      <c r="AY419" s="19" t="s">
        <v>177</v>
      </c>
      <c r="BE419" s="192">
        <f>IF(N419="základní",J419,0)</f>
        <v>0</v>
      </c>
      <c r="BF419" s="192">
        <f>IF(N419="snížená",J419,0)</f>
        <v>0</v>
      </c>
      <c r="BG419" s="192">
        <f>IF(N419="zákl. přenesená",J419,0)</f>
        <v>0</v>
      </c>
      <c r="BH419" s="192">
        <f>IF(N419="sníž. přenesená",J419,0)</f>
        <v>0</v>
      </c>
      <c r="BI419" s="192">
        <f>IF(N419="nulová",J419,0)</f>
        <v>0</v>
      </c>
      <c r="BJ419" s="19" t="s">
        <v>85</v>
      </c>
      <c r="BK419" s="192">
        <f>ROUND(I419*H419,2)</f>
        <v>0</v>
      </c>
      <c r="BL419" s="19" t="s">
        <v>350</v>
      </c>
      <c r="BM419" s="191" t="s">
        <v>726</v>
      </c>
    </row>
    <row r="420" s="14" customFormat="1">
      <c r="A420" s="14"/>
      <c r="B420" s="210"/>
      <c r="C420" s="14"/>
      <c r="D420" s="193" t="s">
        <v>271</v>
      </c>
      <c r="E420" s="211" t="s">
        <v>1</v>
      </c>
      <c r="F420" s="212" t="s">
        <v>727</v>
      </c>
      <c r="G420" s="14"/>
      <c r="H420" s="213">
        <v>23.600000000000001</v>
      </c>
      <c r="I420" s="214"/>
      <c r="J420" s="14"/>
      <c r="K420" s="14"/>
      <c r="L420" s="210"/>
      <c r="M420" s="215"/>
      <c r="N420" s="216"/>
      <c r="O420" s="216"/>
      <c r="P420" s="216"/>
      <c r="Q420" s="216"/>
      <c r="R420" s="216"/>
      <c r="S420" s="216"/>
      <c r="T420" s="217"/>
      <c r="U420" s="14"/>
      <c r="V420" s="14"/>
      <c r="W420" s="14"/>
      <c r="X420" s="14"/>
      <c r="Y420" s="14"/>
      <c r="Z420" s="14"/>
      <c r="AA420" s="14"/>
      <c r="AB420" s="14"/>
      <c r="AC420" s="14"/>
      <c r="AD420" s="14"/>
      <c r="AE420" s="14"/>
      <c r="AT420" s="211" t="s">
        <v>271</v>
      </c>
      <c r="AU420" s="211" t="s">
        <v>87</v>
      </c>
      <c r="AV420" s="14" t="s">
        <v>87</v>
      </c>
      <c r="AW420" s="14" t="s">
        <v>32</v>
      </c>
      <c r="AX420" s="14" t="s">
        <v>77</v>
      </c>
      <c r="AY420" s="211" t="s">
        <v>177</v>
      </c>
    </row>
    <row r="421" s="15" customFormat="1">
      <c r="A421" s="15"/>
      <c r="B421" s="218"/>
      <c r="C421" s="15"/>
      <c r="D421" s="193" t="s">
        <v>271</v>
      </c>
      <c r="E421" s="219" t="s">
        <v>200</v>
      </c>
      <c r="F421" s="220" t="s">
        <v>276</v>
      </c>
      <c r="G421" s="15"/>
      <c r="H421" s="221">
        <v>23.600000000000001</v>
      </c>
      <c r="I421" s="222"/>
      <c r="J421" s="15"/>
      <c r="K421" s="15"/>
      <c r="L421" s="218"/>
      <c r="M421" s="223"/>
      <c r="N421" s="224"/>
      <c r="O421" s="224"/>
      <c r="P421" s="224"/>
      <c r="Q421" s="224"/>
      <c r="R421" s="224"/>
      <c r="S421" s="224"/>
      <c r="T421" s="225"/>
      <c r="U421" s="15"/>
      <c r="V421" s="15"/>
      <c r="W421" s="15"/>
      <c r="X421" s="15"/>
      <c r="Y421" s="15"/>
      <c r="Z421" s="15"/>
      <c r="AA421" s="15"/>
      <c r="AB421" s="15"/>
      <c r="AC421" s="15"/>
      <c r="AD421" s="15"/>
      <c r="AE421" s="15"/>
      <c r="AT421" s="219" t="s">
        <v>271</v>
      </c>
      <c r="AU421" s="219" t="s">
        <v>87</v>
      </c>
      <c r="AV421" s="15" t="s">
        <v>269</v>
      </c>
      <c r="AW421" s="15" t="s">
        <v>32</v>
      </c>
      <c r="AX421" s="15" t="s">
        <v>85</v>
      </c>
      <c r="AY421" s="219" t="s">
        <v>177</v>
      </c>
    </row>
    <row r="422" s="2" customFormat="1" ht="16.5" customHeight="1">
      <c r="A422" s="38"/>
      <c r="B422" s="179"/>
      <c r="C422" s="226" t="s">
        <v>728</v>
      </c>
      <c r="D422" s="226" t="s">
        <v>330</v>
      </c>
      <c r="E422" s="227" t="s">
        <v>729</v>
      </c>
      <c r="F422" s="228" t="s">
        <v>730</v>
      </c>
      <c r="G422" s="229" t="s">
        <v>300</v>
      </c>
      <c r="H422" s="230">
        <v>0.042999999999999997</v>
      </c>
      <c r="I422" s="231"/>
      <c r="J422" s="232">
        <f>ROUND(I422*H422,2)</f>
        <v>0</v>
      </c>
      <c r="K422" s="228" t="s">
        <v>268</v>
      </c>
      <c r="L422" s="233"/>
      <c r="M422" s="234" t="s">
        <v>1</v>
      </c>
      <c r="N422" s="235" t="s">
        <v>42</v>
      </c>
      <c r="O422" s="77"/>
      <c r="P422" s="189">
        <f>O422*H422</f>
        <v>0</v>
      </c>
      <c r="Q422" s="189">
        <v>1</v>
      </c>
      <c r="R422" s="189">
        <f>Q422*H422</f>
        <v>0.042999999999999997</v>
      </c>
      <c r="S422" s="189">
        <v>0</v>
      </c>
      <c r="T422" s="190">
        <f>S422*H422</f>
        <v>0</v>
      </c>
      <c r="U422" s="38"/>
      <c r="V422" s="38"/>
      <c r="W422" s="38"/>
      <c r="X422" s="38"/>
      <c r="Y422" s="38"/>
      <c r="Z422" s="38"/>
      <c r="AA422" s="38"/>
      <c r="AB422" s="38"/>
      <c r="AC422" s="38"/>
      <c r="AD422" s="38"/>
      <c r="AE422" s="38"/>
      <c r="AR422" s="191" t="s">
        <v>440</v>
      </c>
      <c r="AT422" s="191" t="s">
        <v>330</v>
      </c>
      <c r="AU422" s="191" t="s">
        <v>87</v>
      </c>
      <c r="AY422" s="19" t="s">
        <v>177</v>
      </c>
      <c r="BE422" s="192">
        <f>IF(N422="základní",J422,0)</f>
        <v>0</v>
      </c>
      <c r="BF422" s="192">
        <f>IF(N422="snížená",J422,0)</f>
        <v>0</v>
      </c>
      <c r="BG422" s="192">
        <f>IF(N422="zákl. přenesená",J422,0)</f>
        <v>0</v>
      </c>
      <c r="BH422" s="192">
        <f>IF(N422="sníž. přenesená",J422,0)</f>
        <v>0</v>
      </c>
      <c r="BI422" s="192">
        <f>IF(N422="nulová",J422,0)</f>
        <v>0</v>
      </c>
      <c r="BJ422" s="19" t="s">
        <v>85</v>
      </c>
      <c r="BK422" s="192">
        <f>ROUND(I422*H422,2)</f>
        <v>0</v>
      </c>
      <c r="BL422" s="19" t="s">
        <v>350</v>
      </c>
      <c r="BM422" s="191" t="s">
        <v>731</v>
      </c>
    </row>
    <row r="423" s="14" customFormat="1">
      <c r="A423" s="14"/>
      <c r="B423" s="210"/>
      <c r="C423" s="14"/>
      <c r="D423" s="193" t="s">
        <v>271</v>
      </c>
      <c r="E423" s="211" t="s">
        <v>1</v>
      </c>
      <c r="F423" s="212" t="s">
        <v>732</v>
      </c>
      <c r="G423" s="14"/>
      <c r="H423" s="213">
        <v>0.035000000000000003</v>
      </c>
      <c r="I423" s="214"/>
      <c r="J423" s="14"/>
      <c r="K423" s="14"/>
      <c r="L423" s="210"/>
      <c r="M423" s="215"/>
      <c r="N423" s="216"/>
      <c r="O423" s="216"/>
      <c r="P423" s="216"/>
      <c r="Q423" s="216"/>
      <c r="R423" s="216"/>
      <c r="S423" s="216"/>
      <c r="T423" s="217"/>
      <c r="U423" s="14"/>
      <c r="V423" s="14"/>
      <c r="W423" s="14"/>
      <c r="X423" s="14"/>
      <c r="Y423" s="14"/>
      <c r="Z423" s="14"/>
      <c r="AA423" s="14"/>
      <c r="AB423" s="14"/>
      <c r="AC423" s="14"/>
      <c r="AD423" s="14"/>
      <c r="AE423" s="14"/>
      <c r="AT423" s="211" t="s">
        <v>271</v>
      </c>
      <c r="AU423" s="211" t="s">
        <v>87</v>
      </c>
      <c r="AV423" s="14" t="s">
        <v>87</v>
      </c>
      <c r="AW423" s="14" t="s">
        <v>32</v>
      </c>
      <c r="AX423" s="14" t="s">
        <v>77</v>
      </c>
      <c r="AY423" s="211" t="s">
        <v>177</v>
      </c>
    </row>
    <row r="424" s="14" customFormat="1">
      <c r="A424" s="14"/>
      <c r="B424" s="210"/>
      <c r="C424" s="14"/>
      <c r="D424" s="193" t="s">
        <v>271</v>
      </c>
      <c r="E424" s="211" t="s">
        <v>1</v>
      </c>
      <c r="F424" s="212" t="s">
        <v>733</v>
      </c>
      <c r="G424" s="14"/>
      <c r="H424" s="213">
        <v>0.0080000000000000002</v>
      </c>
      <c r="I424" s="214"/>
      <c r="J424" s="14"/>
      <c r="K424" s="14"/>
      <c r="L424" s="210"/>
      <c r="M424" s="215"/>
      <c r="N424" s="216"/>
      <c r="O424" s="216"/>
      <c r="P424" s="216"/>
      <c r="Q424" s="216"/>
      <c r="R424" s="216"/>
      <c r="S424" s="216"/>
      <c r="T424" s="217"/>
      <c r="U424" s="14"/>
      <c r="V424" s="14"/>
      <c r="W424" s="14"/>
      <c r="X424" s="14"/>
      <c r="Y424" s="14"/>
      <c r="Z424" s="14"/>
      <c r="AA424" s="14"/>
      <c r="AB424" s="14"/>
      <c r="AC424" s="14"/>
      <c r="AD424" s="14"/>
      <c r="AE424" s="14"/>
      <c r="AT424" s="211" t="s">
        <v>271</v>
      </c>
      <c r="AU424" s="211" t="s">
        <v>87</v>
      </c>
      <c r="AV424" s="14" t="s">
        <v>87</v>
      </c>
      <c r="AW424" s="14" t="s">
        <v>32</v>
      </c>
      <c r="AX424" s="14" t="s">
        <v>77</v>
      </c>
      <c r="AY424" s="211" t="s">
        <v>177</v>
      </c>
    </row>
    <row r="425" s="15" customFormat="1">
      <c r="A425" s="15"/>
      <c r="B425" s="218"/>
      <c r="C425" s="15"/>
      <c r="D425" s="193" t="s">
        <v>271</v>
      </c>
      <c r="E425" s="219" t="s">
        <v>1</v>
      </c>
      <c r="F425" s="220" t="s">
        <v>276</v>
      </c>
      <c r="G425" s="15"/>
      <c r="H425" s="221">
        <v>0.042999999999999997</v>
      </c>
      <c r="I425" s="222"/>
      <c r="J425" s="15"/>
      <c r="K425" s="15"/>
      <c r="L425" s="218"/>
      <c r="M425" s="223"/>
      <c r="N425" s="224"/>
      <c r="O425" s="224"/>
      <c r="P425" s="224"/>
      <c r="Q425" s="224"/>
      <c r="R425" s="224"/>
      <c r="S425" s="224"/>
      <c r="T425" s="225"/>
      <c r="U425" s="15"/>
      <c r="V425" s="15"/>
      <c r="W425" s="15"/>
      <c r="X425" s="15"/>
      <c r="Y425" s="15"/>
      <c r="Z425" s="15"/>
      <c r="AA425" s="15"/>
      <c r="AB425" s="15"/>
      <c r="AC425" s="15"/>
      <c r="AD425" s="15"/>
      <c r="AE425" s="15"/>
      <c r="AT425" s="219" t="s">
        <v>271</v>
      </c>
      <c r="AU425" s="219" t="s">
        <v>87</v>
      </c>
      <c r="AV425" s="15" t="s">
        <v>269</v>
      </c>
      <c r="AW425" s="15" t="s">
        <v>32</v>
      </c>
      <c r="AX425" s="15" t="s">
        <v>85</v>
      </c>
      <c r="AY425" s="219" t="s">
        <v>177</v>
      </c>
    </row>
    <row r="426" s="2" customFormat="1" ht="24.15" customHeight="1">
      <c r="A426" s="38"/>
      <c r="B426" s="179"/>
      <c r="C426" s="180" t="s">
        <v>734</v>
      </c>
      <c r="D426" s="180" t="s">
        <v>180</v>
      </c>
      <c r="E426" s="181" t="s">
        <v>735</v>
      </c>
      <c r="F426" s="182" t="s">
        <v>736</v>
      </c>
      <c r="G426" s="183" t="s">
        <v>220</v>
      </c>
      <c r="H426" s="184">
        <v>115.575</v>
      </c>
      <c r="I426" s="185"/>
      <c r="J426" s="186">
        <f>ROUND(I426*H426,2)</f>
        <v>0</v>
      </c>
      <c r="K426" s="182" t="s">
        <v>268</v>
      </c>
      <c r="L426" s="39"/>
      <c r="M426" s="187" t="s">
        <v>1</v>
      </c>
      <c r="N426" s="188" t="s">
        <v>42</v>
      </c>
      <c r="O426" s="77"/>
      <c r="P426" s="189">
        <f>O426*H426</f>
        <v>0</v>
      </c>
      <c r="Q426" s="189">
        <v>0.00039825</v>
      </c>
      <c r="R426" s="189">
        <f>Q426*H426</f>
        <v>0.046027743750000003</v>
      </c>
      <c r="S426" s="189">
        <v>0</v>
      </c>
      <c r="T426" s="190">
        <f>S426*H426</f>
        <v>0</v>
      </c>
      <c r="U426" s="38"/>
      <c r="V426" s="38"/>
      <c r="W426" s="38"/>
      <c r="X426" s="38"/>
      <c r="Y426" s="38"/>
      <c r="Z426" s="38"/>
      <c r="AA426" s="38"/>
      <c r="AB426" s="38"/>
      <c r="AC426" s="38"/>
      <c r="AD426" s="38"/>
      <c r="AE426" s="38"/>
      <c r="AR426" s="191" t="s">
        <v>350</v>
      </c>
      <c r="AT426" s="191" t="s">
        <v>180</v>
      </c>
      <c r="AU426" s="191" t="s">
        <v>87</v>
      </c>
      <c r="AY426" s="19" t="s">
        <v>177</v>
      </c>
      <c r="BE426" s="192">
        <f>IF(N426="základní",J426,0)</f>
        <v>0</v>
      </c>
      <c r="BF426" s="192">
        <f>IF(N426="snížená",J426,0)</f>
        <v>0</v>
      </c>
      <c r="BG426" s="192">
        <f>IF(N426="zákl. přenesená",J426,0)</f>
        <v>0</v>
      </c>
      <c r="BH426" s="192">
        <f>IF(N426="sníž. přenesená",J426,0)</f>
        <v>0</v>
      </c>
      <c r="BI426" s="192">
        <f>IF(N426="nulová",J426,0)</f>
        <v>0</v>
      </c>
      <c r="BJ426" s="19" t="s">
        <v>85</v>
      </c>
      <c r="BK426" s="192">
        <f>ROUND(I426*H426,2)</f>
        <v>0</v>
      </c>
      <c r="BL426" s="19" t="s">
        <v>350</v>
      </c>
      <c r="BM426" s="191" t="s">
        <v>737</v>
      </c>
    </row>
    <row r="427" s="14" customFormat="1">
      <c r="A427" s="14"/>
      <c r="B427" s="210"/>
      <c r="C427" s="14"/>
      <c r="D427" s="193" t="s">
        <v>271</v>
      </c>
      <c r="E427" s="211" t="s">
        <v>1</v>
      </c>
      <c r="F427" s="212" t="s">
        <v>202</v>
      </c>
      <c r="G427" s="14"/>
      <c r="H427" s="213">
        <v>115.575</v>
      </c>
      <c r="I427" s="214"/>
      <c r="J427" s="14"/>
      <c r="K427" s="14"/>
      <c r="L427" s="210"/>
      <c r="M427" s="215"/>
      <c r="N427" s="216"/>
      <c r="O427" s="216"/>
      <c r="P427" s="216"/>
      <c r="Q427" s="216"/>
      <c r="R427" s="216"/>
      <c r="S427" s="216"/>
      <c r="T427" s="217"/>
      <c r="U427" s="14"/>
      <c r="V427" s="14"/>
      <c r="W427" s="14"/>
      <c r="X427" s="14"/>
      <c r="Y427" s="14"/>
      <c r="Z427" s="14"/>
      <c r="AA427" s="14"/>
      <c r="AB427" s="14"/>
      <c r="AC427" s="14"/>
      <c r="AD427" s="14"/>
      <c r="AE427" s="14"/>
      <c r="AT427" s="211" t="s">
        <v>271</v>
      </c>
      <c r="AU427" s="211" t="s">
        <v>87</v>
      </c>
      <c r="AV427" s="14" t="s">
        <v>87</v>
      </c>
      <c r="AW427" s="14" t="s">
        <v>32</v>
      </c>
      <c r="AX427" s="14" t="s">
        <v>85</v>
      </c>
      <c r="AY427" s="211" t="s">
        <v>177</v>
      </c>
    </row>
    <row r="428" s="2" customFormat="1" ht="24.15" customHeight="1">
      <c r="A428" s="38"/>
      <c r="B428" s="179"/>
      <c r="C428" s="180" t="s">
        <v>738</v>
      </c>
      <c r="D428" s="180" t="s">
        <v>180</v>
      </c>
      <c r="E428" s="181" t="s">
        <v>739</v>
      </c>
      <c r="F428" s="182" t="s">
        <v>740</v>
      </c>
      <c r="G428" s="183" t="s">
        <v>220</v>
      </c>
      <c r="H428" s="184">
        <v>23.600000000000001</v>
      </c>
      <c r="I428" s="185"/>
      <c r="J428" s="186">
        <f>ROUND(I428*H428,2)</f>
        <v>0</v>
      </c>
      <c r="K428" s="182" t="s">
        <v>268</v>
      </c>
      <c r="L428" s="39"/>
      <c r="M428" s="187" t="s">
        <v>1</v>
      </c>
      <c r="N428" s="188" t="s">
        <v>42</v>
      </c>
      <c r="O428" s="77"/>
      <c r="P428" s="189">
        <f>O428*H428</f>
        <v>0</v>
      </c>
      <c r="Q428" s="189">
        <v>0.00039825</v>
      </c>
      <c r="R428" s="189">
        <f>Q428*H428</f>
        <v>0.0093987000000000012</v>
      </c>
      <c r="S428" s="189">
        <v>0</v>
      </c>
      <c r="T428" s="190">
        <f>S428*H428</f>
        <v>0</v>
      </c>
      <c r="U428" s="38"/>
      <c r="V428" s="38"/>
      <c r="W428" s="38"/>
      <c r="X428" s="38"/>
      <c r="Y428" s="38"/>
      <c r="Z428" s="38"/>
      <c r="AA428" s="38"/>
      <c r="AB428" s="38"/>
      <c r="AC428" s="38"/>
      <c r="AD428" s="38"/>
      <c r="AE428" s="38"/>
      <c r="AR428" s="191" t="s">
        <v>350</v>
      </c>
      <c r="AT428" s="191" t="s">
        <v>180</v>
      </c>
      <c r="AU428" s="191" t="s">
        <v>87</v>
      </c>
      <c r="AY428" s="19" t="s">
        <v>177</v>
      </c>
      <c r="BE428" s="192">
        <f>IF(N428="základní",J428,0)</f>
        <v>0</v>
      </c>
      <c r="BF428" s="192">
        <f>IF(N428="snížená",J428,0)</f>
        <v>0</v>
      </c>
      <c r="BG428" s="192">
        <f>IF(N428="zákl. přenesená",J428,0)</f>
        <v>0</v>
      </c>
      <c r="BH428" s="192">
        <f>IF(N428="sníž. přenesená",J428,0)</f>
        <v>0</v>
      </c>
      <c r="BI428" s="192">
        <f>IF(N428="nulová",J428,0)</f>
        <v>0</v>
      </c>
      <c r="BJ428" s="19" t="s">
        <v>85</v>
      </c>
      <c r="BK428" s="192">
        <f>ROUND(I428*H428,2)</f>
        <v>0</v>
      </c>
      <c r="BL428" s="19" t="s">
        <v>350</v>
      </c>
      <c r="BM428" s="191" t="s">
        <v>741</v>
      </c>
    </row>
    <row r="429" s="14" customFormat="1">
      <c r="A429" s="14"/>
      <c r="B429" s="210"/>
      <c r="C429" s="14"/>
      <c r="D429" s="193" t="s">
        <v>271</v>
      </c>
      <c r="E429" s="211" t="s">
        <v>1</v>
      </c>
      <c r="F429" s="212" t="s">
        <v>200</v>
      </c>
      <c r="G429" s="14"/>
      <c r="H429" s="213">
        <v>23.600000000000001</v>
      </c>
      <c r="I429" s="214"/>
      <c r="J429" s="14"/>
      <c r="K429" s="14"/>
      <c r="L429" s="210"/>
      <c r="M429" s="215"/>
      <c r="N429" s="216"/>
      <c r="O429" s="216"/>
      <c r="P429" s="216"/>
      <c r="Q429" s="216"/>
      <c r="R429" s="216"/>
      <c r="S429" s="216"/>
      <c r="T429" s="217"/>
      <c r="U429" s="14"/>
      <c r="V429" s="14"/>
      <c r="W429" s="14"/>
      <c r="X429" s="14"/>
      <c r="Y429" s="14"/>
      <c r="Z429" s="14"/>
      <c r="AA429" s="14"/>
      <c r="AB429" s="14"/>
      <c r="AC429" s="14"/>
      <c r="AD429" s="14"/>
      <c r="AE429" s="14"/>
      <c r="AT429" s="211" t="s">
        <v>271</v>
      </c>
      <c r="AU429" s="211" t="s">
        <v>87</v>
      </c>
      <c r="AV429" s="14" t="s">
        <v>87</v>
      </c>
      <c r="AW429" s="14" t="s">
        <v>32</v>
      </c>
      <c r="AX429" s="14" t="s">
        <v>85</v>
      </c>
      <c r="AY429" s="211" t="s">
        <v>177</v>
      </c>
    </row>
    <row r="430" s="2" customFormat="1" ht="44.25" customHeight="1">
      <c r="A430" s="38"/>
      <c r="B430" s="179"/>
      <c r="C430" s="226" t="s">
        <v>742</v>
      </c>
      <c r="D430" s="226" t="s">
        <v>330</v>
      </c>
      <c r="E430" s="227" t="s">
        <v>743</v>
      </c>
      <c r="F430" s="228" t="s">
        <v>744</v>
      </c>
      <c r="G430" s="229" t="s">
        <v>220</v>
      </c>
      <c r="H430" s="230">
        <v>161.231</v>
      </c>
      <c r="I430" s="231"/>
      <c r="J430" s="232">
        <f>ROUND(I430*H430,2)</f>
        <v>0</v>
      </c>
      <c r="K430" s="228" t="s">
        <v>268</v>
      </c>
      <c r="L430" s="233"/>
      <c r="M430" s="234" t="s">
        <v>1</v>
      </c>
      <c r="N430" s="235" t="s">
        <v>42</v>
      </c>
      <c r="O430" s="77"/>
      <c r="P430" s="189">
        <f>O430*H430</f>
        <v>0</v>
      </c>
      <c r="Q430" s="189">
        <v>0.0050000000000000001</v>
      </c>
      <c r="R430" s="189">
        <f>Q430*H430</f>
        <v>0.80615499999999995</v>
      </c>
      <c r="S430" s="189">
        <v>0</v>
      </c>
      <c r="T430" s="190">
        <f>S430*H430</f>
        <v>0</v>
      </c>
      <c r="U430" s="38"/>
      <c r="V430" s="38"/>
      <c r="W430" s="38"/>
      <c r="X430" s="38"/>
      <c r="Y430" s="38"/>
      <c r="Z430" s="38"/>
      <c r="AA430" s="38"/>
      <c r="AB430" s="38"/>
      <c r="AC430" s="38"/>
      <c r="AD430" s="38"/>
      <c r="AE430" s="38"/>
      <c r="AR430" s="191" t="s">
        <v>440</v>
      </c>
      <c r="AT430" s="191" t="s">
        <v>330</v>
      </c>
      <c r="AU430" s="191" t="s">
        <v>87</v>
      </c>
      <c r="AY430" s="19" t="s">
        <v>177</v>
      </c>
      <c r="BE430" s="192">
        <f>IF(N430="základní",J430,0)</f>
        <v>0</v>
      </c>
      <c r="BF430" s="192">
        <f>IF(N430="snížená",J430,0)</f>
        <v>0</v>
      </c>
      <c r="BG430" s="192">
        <f>IF(N430="zákl. přenesená",J430,0)</f>
        <v>0</v>
      </c>
      <c r="BH430" s="192">
        <f>IF(N430="sníž. přenesená",J430,0)</f>
        <v>0</v>
      </c>
      <c r="BI430" s="192">
        <f>IF(N430="nulová",J430,0)</f>
        <v>0</v>
      </c>
      <c r="BJ430" s="19" t="s">
        <v>85</v>
      </c>
      <c r="BK430" s="192">
        <f>ROUND(I430*H430,2)</f>
        <v>0</v>
      </c>
      <c r="BL430" s="19" t="s">
        <v>350</v>
      </c>
      <c r="BM430" s="191" t="s">
        <v>745</v>
      </c>
    </row>
    <row r="431" s="14" customFormat="1">
      <c r="A431" s="14"/>
      <c r="B431" s="210"/>
      <c r="C431" s="14"/>
      <c r="D431" s="193" t="s">
        <v>271</v>
      </c>
      <c r="E431" s="211" t="s">
        <v>1</v>
      </c>
      <c r="F431" s="212" t="s">
        <v>746</v>
      </c>
      <c r="G431" s="14"/>
      <c r="H431" s="213">
        <v>132.911</v>
      </c>
      <c r="I431" s="214"/>
      <c r="J431" s="14"/>
      <c r="K431" s="14"/>
      <c r="L431" s="210"/>
      <c r="M431" s="215"/>
      <c r="N431" s="216"/>
      <c r="O431" s="216"/>
      <c r="P431" s="216"/>
      <c r="Q431" s="216"/>
      <c r="R431" s="216"/>
      <c r="S431" s="216"/>
      <c r="T431" s="217"/>
      <c r="U431" s="14"/>
      <c r="V431" s="14"/>
      <c r="W431" s="14"/>
      <c r="X431" s="14"/>
      <c r="Y431" s="14"/>
      <c r="Z431" s="14"/>
      <c r="AA431" s="14"/>
      <c r="AB431" s="14"/>
      <c r="AC431" s="14"/>
      <c r="AD431" s="14"/>
      <c r="AE431" s="14"/>
      <c r="AT431" s="211" t="s">
        <v>271</v>
      </c>
      <c r="AU431" s="211" t="s">
        <v>87</v>
      </c>
      <c r="AV431" s="14" t="s">
        <v>87</v>
      </c>
      <c r="AW431" s="14" t="s">
        <v>32</v>
      </c>
      <c r="AX431" s="14" t="s">
        <v>77</v>
      </c>
      <c r="AY431" s="211" t="s">
        <v>177</v>
      </c>
    </row>
    <row r="432" s="14" customFormat="1">
      <c r="A432" s="14"/>
      <c r="B432" s="210"/>
      <c r="C432" s="14"/>
      <c r="D432" s="193" t="s">
        <v>271</v>
      </c>
      <c r="E432" s="211" t="s">
        <v>1</v>
      </c>
      <c r="F432" s="212" t="s">
        <v>747</v>
      </c>
      <c r="G432" s="14"/>
      <c r="H432" s="213">
        <v>28.32</v>
      </c>
      <c r="I432" s="214"/>
      <c r="J432" s="14"/>
      <c r="K432" s="14"/>
      <c r="L432" s="210"/>
      <c r="M432" s="215"/>
      <c r="N432" s="216"/>
      <c r="O432" s="216"/>
      <c r="P432" s="216"/>
      <c r="Q432" s="216"/>
      <c r="R432" s="216"/>
      <c r="S432" s="216"/>
      <c r="T432" s="217"/>
      <c r="U432" s="14"/>
      <c r="V432" s="14"/>
      <c r="W432" s="14"/>
      <c r="X432" s="14"/>
      <c r="Y432" s="14"/>
      <c r="Z432" s="14"/>
      <c r="AA432" s="14"/>
      <c r="AB432" s="14"/>
      <c r="AC432" s="14"/>
      <c r="AD432" s="14"/>
      <c r="AE432" s="14"/>
      <c r="AT432" s="211" t="s">
        <v>271</v>
      </c>
      <c r="AU432" s="211" t="s">
        <v>87</v>
      </c>
      <c r="AV432" s="14" t="s">
        <v>87</v>
      </c>
      <c r="AW432" s="14" t="s">
        <v>32</v>
      </c>
      <c r="AX432" s="14" t="s">
        <v>77</v>
      </c>
      <c r="AY432" s="211" t="s">
        <v>177</v>
      </c>
    </row>
    <row r="433" s="15" customFormat="1">
      <c r="A433" s="15"/>
      <c r="B433" s="218"/>
      <c r="C433" s="15"/>
      <c r="D433" s="193" t="s">
        <v>271</v>
      </c>
      <c r="E433" s="219" t="s">
        <v>1</v>
      </c>
      <c r="F433" s="220" t="s">
        <v>276</v>
      </c>
      <c r="G433" s="15"/>
      <c r="H433" s="221">
        <v>161.231</v>
      </c>
      <c r="I433" s="222"/>
      <c r="J433" s="15"/>
      <c r="K433" s="15"/>
      <c r="L433" s="218"/>
      <c r="M433" s="223"/>
      <c r="N433" s="224"/>
      <c r="O433" s="224"/>
      <c r="P433" s="224"/>
      <c r="Q433" s="224"/>
      <c r="R433" s="224"/>
      <c r="S433" s="224"/>
      <c r="T433" s="225"/>
      <c r="U433" s="15"/>
      <c r="V433" s="15"/>
      <c r="W433" s="15"/>
      <c r="X433" s="15"/>
      <c r="Y433" s="15"/>
      <c r="Z433" s="15"/>
      <c r="AA433" s="15"/>
      <c r="AB433" s="15"/>
      <c r="AC433" s="15"/>
      <c r="AD433" s="15"/>
      <c r="AE433" s="15"/>
      <c r="AT433" s="219" t="s">
        <v>271</v>
      </c>
      <c r="AU433" s="219" t="s">
        <v>87</v>
      </c>
      <c r="AV433" s="15" t="s">
        <v>269</v>
      </c>
      <c r="AW433" s="15" t="s">
        <v>32</v>
      </c>
      <c r="AX433" s="15" t="s">
        <v>85</v>
      </c>
      <c r="AY433" s="219" t="s">
        <v>177</v>
      </c>
    </row>
    <row r="434" s="2" customFormat="1" ht="24.15" customHeight="1">
      <c r="A434" s="38"/>
      <c r="B434" s="179"/>
      <c r="C434" s="180" t="s">
        <v>748</v>
      </c>
      <c r="D434" s="180" t="s">
        <v>180</v>
      </c>
      <c r="E434" s="181" t="s">
        <v>749</v>
      </c>
      <c r="F434" s="182" t="s">
        <v>750</v>
      </c>
      <c r="G434" s="183" t="s">
        <v>220</v>
      </c>
      <c r="H434" s="184">
        <v>33.039999999999999</v>
      </c>
      <c r="I434" s="185"/>
      <c r="J434" s="186">
        <f>ROUND(I434*H434,2)</f>
        <v>0</v>
      </c>
      <c r="K434" s="182" t="s">
        <v>268</v>
      </c>
      <c r="L434" s="39"/>
      <c r="M434" s="187" t="s">
        <v>1</v>
      </c>
      <c r="N434" s="188" t="s">
        <v>42</v>
      </c>
      <c r="O434" s="77"/>
      <c r="P434" s="189">
        <f>O434*H434</f>
        <v>0</v>
      </c>
      <c r="Q434" s="189">
        <v>0.00039500000000000001</v>
      </c>
      <c r="R434" s="189">
        <f>Q434*H434</f>
        <v>0.0130508</v>
      </c>
      <c r="S434" s="189">
        <v>0</v>
      </c>
      <c r="T434" s="190">
        <f>S434*H434</f>
        <v>0</v>
      </c>
      <c r="U434" s="38"/>
      <c r="V434" s="38"/>
      <c r="W434" s="38"/>
      <c r="X434" s="38"/>
      <c r="Y434" s="38"/>
      <c r="Z434" s="38"/>
      <c r="AA434" s="38"/>
      <c r="AB434" s="38"/>
      <c r="AC434" s="38"/>
      <c r="AD434" s="38"/>
      <c r="AE434" s="38"/>
      <c r="AR434" s="191" t="s">
        <v>350</v>
      </c>
      <c r="AT434" s="191" t="s">
        <v>180</v>
      </c>
      <c r="AU434" s="191" t="s">
        <v>87</v>
      </c>
      <c r="AY434" s="19" t="s">
        <v>177</v>
      </c>
      <c r="BE434" s="192">
        <f>IF(N434="základní",J434,0)</f>
        <v>0</v>
      </c>
      <c r="BF434" s="192">
        <f>IF(N434="snížená",J434,0)</f>
        <v>0</v>
      </c>
      <c r="BG434" s="192">
        <f>IF(N434="zákl. přenesená",J434,0)</f>
        <v>0</v>
      </c>
      <c r="BH434" s="192">
        <f>IF(N434="sníž. přenesená",J434,0)</f>
        <v>0</v>
      </c>
      <c r="BI434" s="192">
        <f>IF(N434="nulová",J434,0)</f>
        <v>0</v>
      </c>
      <c r="BJ434" s="19" t="s">
        <v>85</v>
      </c>
      <c r="BK434" s="192">
        <f>ROUND(I434*H434,2)</f>
        <v>0</v>
      </c>
      <c r="BL434" s="19" t="s">
        <v>350</v>
      </c>
      <c r="BM434" s="191" t="s">
        <v>751</v>
      </c>
    </row>
    <row r="435" s="13" customFormat="1">
      <c r="A435" s="13"/>
      <c r="B435" s="203"/>
      <c r="C435" s="13"/>
      <c r="D435" s="193" t="s">
        <v>271</v>
      </c>
      <c r="E435" s="204" t="s">
        <v>1</v>
      </c>
      <c r="F435" s="205" t="s">
        <v>752</v>
      </c>
      <c r="G435" s="13"/>
      <c r="H435" s="204" t="s">
        <v>1</v>
      </c>
      <c r="I435" s="206"/>
      <c r="J435" s="13"/>
      <c r="K435" s="13"/>
      <c r="L435" s="203"/>
      <c r="M435" s="207"/>
      <c r="N435" s="208"/>
      <c r="O435" s="208"/>
      <c r="P435" s="208"/>
      <c r="Q435" s="208"/>
      <c r="R435" s="208"/>
      <c r="S435" s="208"/>
      <c r="T435" s="209"/>
      <c r="U435" s="13"/>
      <c r="V435" s="13"/>
      <c r="W435" s="13"/>
      <c r="X435" s="13"/>
      <c r="Y435" s="13"/>
      <c r="Z435" s="13"/>
      <c r="AA435" s="13"/>
      <c r="AB435" s="13"/>
      <c r="AC435" s="13"/>
      <c r="AD435" s="13"/>
      <c r="AE435" s="13"/>
      <c r="AT435" s="204" t="s">
        <v>271</v>
      </c>
      <c r="AU435" s="204" t="s">
        <v>87</v>
      </c>
      <c r="AV435" s="13" t="s">
        <v>85</v>
      </c>
      <c r="AW435" s="13" t="s">
        <v>32</v>
      </c>
      <c r="AX435" s="13" t="s">
        <v>77</v>
      </c>
      <c r="AY435" s="204" t="s">
        <v>177</v>
      </c>
    </row>
    <row r="436" s="14" customFormat="1">
      <c r="A436" s="14"/>
      <c r="B436" s="210"/>
      <c r="C436" s="14"/>
      <c r="D436" s="193" t="s">
        <v>271</v>
      </c>
      <c r="E436" s="211" t="s">
        <v>1</v>
      </c>
      <c r="F436" s="212" t="s">
        <v>753</v>
      </c>
      <c r="G436" s="14"/>
      <c r="H436" s="213">
        <v>33.039999999999999</v>
      </c>
      <c r="I436" s="214"/>
      <c r="J436" s="14"/>
      <c r="K436" s="14"/>
      <c r="L436" s="210"/>
      <c r="M436" s="215"/>
      <c r="N436" s="216"/>
      <c r="O436" s="216"/>
      <c r="P436" s="216"/>
      <c r="Q436" s="216"/>
      <c r="R436" s="216"/>
      <c r="S436" s="216"/>
      <c r="T436" s="217"/>
      <c r="U436" s="14"/>
      <c r="V436" s="14"/>
      <c r="W436" s="14"/>
      <c r="X436" s="14"/>
      <c r="Y436" s="14"/>
      <c r="Z436" s="14"/>
      <c r="AA436" s="14"/>
      <c r="AB436" s="14"/>
      <c r="AC436" s="14"/>
      <c r="AD436" s="14"/>
      <c r="AE436" s="14"/>
      <c r="AT436" s="211" t="s">
        <v>271</v>
      </c>
      <c r="AU436" s="211" t="s">
        <v>87</v>
      </c>
      <c r="AV436" s="14" t="s">
        <v>87</v>
      </c>
      <c r="AW436" s="14" t="s">
        <v>32</v>
      </c>
      <c r="AX436" s="14" t="s">
        <v>77</v>
      </c>
      <c r="AY436" s="211" t="s">
        <v>177</v>
      </c>
    </row>
    <row r="437" s="15" customFormat="1">
      <c r="A437" s="15"/>
      <c r="B437" s="218"/>
      <c r="C437" s="15"/>
      <c r="D437" s="193" t="s">
        <v>271</v>
      </c>
      <c r="E437" s="219" t="s">
        <v>1</v>
      </c>
      <c r="F437" s="220" t="s">
        <v>276</v>
      </c>
      <c r="G437" s="15"/>
      <c r="H437" s="221">
        <v>33.039999999999999</v>
      </c>
      <c r="I437" s="222"/>
      <c r="J437" s="15"/>
      <c r="K437" s="15"/>
      <c r="L437" s="218"/>
      <c r="M437" s="223"/>
      <c r="N437" s="224"/>
      <c r="O437" s="224"/>
      <c r="P437" s="224"/>
      <c r="Q437" s="224"/>
      <c r="R437" s="224"/>
      <c r="S437" s="224"/>
      <c r="T437" s="225"/>
      <c r="U437" s="15"/>
      <c r="V437" s="15"/>
      <c r="W437" s="15"/>
      <c r="X437" s="15"/>
      <c r="Y437" s="15"/>
      <c r="Z437" s="15"/>
      <c r="AA437" s="15"/>
      <c r="AB437" s="15"/>
      <c r="AC437" s="15"/>
      <c r="AD437" s="15"/>
      <c r="AE437" s="15"/>
      <c r="AT437" s="219" t="s">
        <v>271</v>
      </c>
      <c r="AU437" s="219" t="s">
        <v>87</v>
      </c>
      <c r="AV437" s="15" t="s">
        <v>269</v>
      </c>
      <c r="AW437" s="15" t="s">
        <v>32</v>
      </c>
      <c r="AX437" s="15" t="s">
        <v>85</v>
      </c>
      <c r="AY437" s="219" t="s">
        <v>177</v>
      </c>
    </row>
    <row r="438" s="2" customFormat="1" ht="24.15" customHeight="1">
      <c r="A438" s="38"/>
      <c r="B438" s="179"/>
      <c r="C438" s="180" t="s">
        <v>754</v>
      </c>
      <c r="D438" s="180" t="s">
        <v>180</v>
      </c>
      <c r="E438" s="181" t="s">
        <v>755</v>
      </c>
      <c r="F438" s="182" t="s">
        <v>756</v>
      </c>
      <c r="G438" s="183" t="s">
        <v>369</v>
      </c>
      <c r="H438" s="184">
        <v>47.200000000000003</v>
      </c>
      <c r="I438" s="185"/>
      <c r="J438" s="186">
        <f>ROUND(I438*H438,2)</f>
        <v>0</v>
      </c>
      <c r="K438" s="182" t="s">
        <v>268</v>
      </c>
      <c r="L438" s="39"/>
      <c r="M438" s="187" t="s">
        <v>1</v>
      </c>
      <c r="N438" s="188" t="s">
        <v>42</v>
      </c>
      <c r="O438" s="77"/>
      <c r="P438" s="189">
        <f>O438*H438</f>
        <v>0</v>
      </c>
      <c r="Q438" s="189">
        <v>0.00016000000000000001</v>
      </c>
      <c r="R438" s="189">
        <f>Q438*H438</f>
        <v>0.0075520000000000014</v>
      </c>
      <c r="S438" s="189">
        <v>0</v>
      </c>
      <c r="T438" s="190">
        <f>S438*H438</f>
        <v>0</v>
      </c>
      <c r="U438" s="38"/>
      <c r="V438" s="38"/>
      <c r="W438" s="38"/>
      <c r="X438" s="38"/>
      <c r="Y438" s="38"/>
      <c r="Z438" s="38"/>
      <c r="AA438" s="38"/>
      <c r="AB438" s="38"/>
      <c r="AC438" s="38"/>
      <c r="AD438" s="38"/>
      <c r="AE438" s="38"/>
      <c r="AR438" s="191" t="s">
        <v>350</v>
      </c>
      <c r="AT438" s="191" t="s">
        <v>180</v>
      </c>
      <c r="AU438" s="191" t="s">
        <v>87</v>
      </c>
      <c r="AY438" s="19" t="s">
        <v>177</v>
      </c>
      <c r="BE438" s="192">
        <f>IF(N438="základní",J438,0)</f>
        <v>0</v>
      </c>
      <c r="BF438" s="192">
        <f>IF(N438="snížená",J438,0)</f>
        <v>0</v>
      </c>
      <c r="BG438" s="192">
        <f>IF(N438="zákl. přenesená",J438,0)</f>
        <v>0</v>
      </c>
      <c r="BH438" s="192">
        <f>IF(N438="sníž. přenesená",J438,0)</f>
        <v>0</v>
      </c>
      <c r="BI438" s="192">
        <f>IF(N438="nulová",J438,0)</f>
        <v>0</v>
      </c>
      <c r="BJ438" s="19" t="s">
        <v>85</v>
      </c>
      <c r="BK438" s="192">
        <f>ROUND(I438*H438,2)</f>
        <v>0</v>
      </c>
      <c r="BL438" s="19" t="s">
        <v>350</v>
      </c>
      <c r="BM438" s="191" t="s">
        <v>757</v>
      </c>
    </row>
    <row r="439" s="14" customFormat="1">
      <c r="A439" s="14"/>
      <c r="B439" s="210"/>
      <c r="C439" s="14"/>
      <c r="D439" s="193" t="s">
        <v>271</v>
      </c>
      <c r="E439" s="211" t="s">
        <v>1</v>
      </c>
      <c r="F439" s="212" t="s">
        <v>758</v>
      </c>
      <c r="G439" s="14"/>
      <c r="H439" s="213">
        <v>47.200000000000003</v>
      </c>
      <c r="I439" s="214"/>
      <c r="J439" s="14"/>
      <c r="K439" s="14"/>
      <c r="L439" s="210"/>
      <c r="M439" s="215"/>
      <c r="N439" s="216"/>
      <c r="O439" s="216"/>
      <c r="P439" s="216"/>
      <c r="Q439" s="216"/>
      <c r="R439" s="216"/>
      <c r="S439" s="216"/>
      <c r="T439" s="217"/>
      <c r="U439" s="14"/>
      <c r="V439" s="14"/>
      <c r="W439" s="14"/>
      <c r="X439" s="14"/>
      <c r="Y439" s="14"/>
      <c r="Z439" s="14"/>
      <c r="AA439" s="14"/>
      <c r="AB439" s="14"/>
      <c r="AC439" s="14"/>
      <c r="AD439" s="14"/>
      <c r="AE439" s="14"/>
      <c r="AT439" s="211" t="s">
        <v>271</v>
      </c>
      <c r="AU439" s="211" t="s">
        <v>87</v>
      </c>
      <c r="AV439" s="14" t="s">
        <v>87</v>
      </c>
      <c r="AW439" s="14" t="s">
        <v>32</v>
      </c>
      <c r="AX439" s="14" t="s">
        <v>77</v>
      </c>
      <c r="AY439" s="211" t="s">
        <v>177</v>
      </c>
    </row>
    <row r="440" s="15" customFormat="1">
      <c r="A440" s="15"/>
      <c r="B440" s="218"/>
      <c r="C440" s="15"/>
      <c r="D440" s="193" t="s">
        <v>271</v>
      </c>
      <c r="E440" s="219" t="s">
        <v>1</v>
      </c>
      <c r="F440" s="220" t="s">
        <v>276</v>
      </c>
      <c r="G440" s="15"/>
      <c r="H440" s="221">
        <v>47.200000000000003</v>
      </c>
      <c r="I440" s="222"/>
      <c r="J440" s="15"/>
      <c r="K440" s="15"/>
      <c r="L440" s="218"/>
      <c r="M440" s="223"/>
      <c r="N440" s="224"/>
      <c r="O440" s="224"/>
      <c r="P440" s="224"/>
      <c r="Q440" s="224"/>
      <c r="R440" s="224"/>
      <c r="S440" s="224"/>
      <c r="T440" s="225"/>
      <c r="U440" s="15"/>
      <c r="V440" s="15"/>
      <c r="W440" s="15"/>
      <c r="X440" s="15"/>
      <c r="Y440" s="15"/>
      <c r="Z440" s="15"/>
      <c r="AA440" s="15"/>
      <c r="AB440" s="15"/>
      <c r="AC440" s="15"/>
      <c r="AD440" s="15"/>
      <c r="AE440" s="15"/>
      <c r="AT440" s="219" t="s">
        <v>271</v>
      </c>
      <c r="AU440" s="219" t="s">
        <v>87</v>
      </c>
      <c r="AV440" s="15" t="s">
        <v>269</v>
      </c>
      <c r="AW440" s="15" t="s">
        <v>32</v>
      </c>
      <c r="AX440" s="15" t="s">
        <v>85</v>
      </c>
      <c r="AY440" s="219" t="s">
        <v>177</v>
      </c>
    </row>
    <row r="441" s="2" customFormat="1" ht="24.15" customHeight="1">
      <c r="A441" s="38"/>
      <c r="B441" s="179"/>
      <c r="C441" s="180" t="s">
        <v>759</v>
      </c>
      <c r="D441" s="180" t="s">
        <v>180</v>
      </c>
      <c r="E441" s="181" t="s">
        <v>760</v>
      </c>
      <c r="F441" s="182" t="s">
        <v>761</v>
      </c>
      <c r="G441" s="183" t="s">
        <v>762</v>
      </c>
      <c r="H441" s="236"/>
      <c r="I441" s="185"/>
      <c r="J441" s="186">
        <f>ROUND(I441*H441,2)</f>
        <v>0</v>
      </c>
      <c r="K441" s="182" t="s">
        <v>268</v>
      </c>
      <c r="L441" s="39"/>
      <c r="M441" s="187" t="s">
        <v>1</v>
      </c>
      <c r="N441" s="188" t="s">
        <v>42</v>
      </c>
      <c r="O441" s="77"/>
      <c r="P441" s="189">
        <f>O441*H441</f>
        <v>0</v>
      </c>
      <c r="Q441" s="189">
        <v>0</v>
      </c>
      <c r="R441" s="189">
        <f>Q441*H441</f>
        <v>0</v>
      </c>
      <c r="S441" s="189">
        <v>0</v>
      </c>
      <c r="T441" s="190">
        <f>S441*H441</f>
        <v>0</v>
      </c>
      <c r="U441" s="38"/>
      <c r="V441" s="38"/>
      <c r="W441" s="38"/>
      <c r="X441" s="38"/>
      <c r="Y441" s="38"/>
      <c r="Z441" s="38"/>
      <c r="AA441" s="38"/>
      <c r="AB441" s="38"/>
      <c r="AC441" s="38"/>
      <c r="AD441" s="38"/>
      <c r="AE441" s="38"/>
      <c r="AR441" s="191" t="s">
        <v>350</v>
      </c>
      <c r="AT441" s="191" t="s">
        <v>180</v>
      </c>
      <c r="AU441" s="191" t="s">
        <v>87</v>
      </c>
      <c r="AY441" s="19" t="s">
        <v>177</v>
      </c>
      <c r="BE441" s="192">
        <f>IF(N441="základní",J441,0)</f>
        <v>0</v>
      </c>
      <c r="BF441" s="192">
        <f>IF(N441="snížená",J441,0)</f>
        <v>0</v>
      </c>
      <c r="BG441" s="192">
        <f>IF(N441="zákl. přenesená",J441,0)</f>
        <v>0</v>
      </c>
      <c r="BH441" s="192">
        <f>IF(N441="sníž. přenesená",J441,0)</f>
        <v>0</v>
      </c>
      <c r="BI441" s="192">
        <f>IF(N441="nulová",J441,0)</f>
        <v>0</v>
      </c>
      <c r="BJ441" s="19" t="s">
        <v>85</v>
      </c>
      <c r="BK441" s="192">
        <f>ROUND(I441*H441,2)</f>
        <v>0</v>
      </c>
      <c r="BL441" s="19" t="s">
        <v>350</v>
      </c>
      <c r="BM441" s="191" t="s">
        <v>763</v>
      </c>
    </row>
    <row r="442" s="12" customFormat="1" ht="22.8" customHeight="1">
      <c r="A442" s="12"/>
      <c r="B442" s="166"/>
      <c r="C442" s="12"/>
      <c r="D442" s="167" t="s">
        <v>76</v>
      </c>
      <c r="E442" s="177" t="s">
        <v>764</v>
      </c>
      <c r="F442" s="177" t="s">
        <v>765</v>
      </c>
      <c r="G442" s="12"/>
      <c r="H442" s="12"/>
      <c r="I442" s="169"/>
      <c r="J442" s="178">
        <f>BK442</f>
        <v>0</v>
      </c>
      <c r="K442" s="12"/>
      <c r="L442" s="166"/>
      <c r="M442" s="171"/>
      <c r="N442" s="172"/>
      <c r="O442" s="172"/>
      <c r="P442" s="173">
        <f>SUM(P443:P468)</f>
        <v>0</v>
      </c>
      <c r="Q442" s="172"/>
      <c r="R442" s="173">
        <f>SUM(R443:R468)</f>
        <v>3.5501467</v>
      </c>
      <c r="S442" s="172"/>
      <c r="T442" s="174">
        <f>SUM(T443:T468)</f>
        <v>0</v>
      </c>
      <c r="U442" s="12"/>
      <c r="V442" s="12"/>
      <c r="W442" s="12"/>
      <c r="X442" s="12"/>
      <c r="Y442" s="12"/>
      <c r="Z442" s="12"/>
      <c r="AA442" s="12"/>
      <c r="AB442" s="12"/>
      <c r="AC442" s="12"/>
      <c r="AD442" s="12"/>
      <c r="AE442" s="12"/>
      <c r="AR442" s="167" t="s">
        <v>87</v>
      </c>
      <c r="AT442" s="175" t="s">
        <v>76</v>
      </c>
      <c r="AU442" s="175" t="s">
        <v>85</v>
      </c>
      <c r="AY442" s="167" t="s">
        <v>177</v>
      </c>
      <c r="BK442" s="176">
        <f>SUM(BK443:BK468)</f>
        <v>0</v>
      </c>
    </row>
    <row r="443" s="2" customFormat="1" ht="16.5" customHeight="1">
      <c r="A443" s="38"/>
      <c r="B443" s="179"/>
      <c r="C443" s="180" t="s">
        <v>766</v>
      </c>
      <c r="D443" s="180" t="s">
        <v>180</v>
      </c>
      <c r="E443" s="181" t="s">
        <v>767</v>
      </c>
      <c r="F443" s="182" t="s">
        <v>768</v>
      </c>
      <c r="G443" s="183" t="s">
        <v>369</v>
      </c>
      <c r="H443" s="184">
        <v>7.9500000000000002</v>
      </c>
      <c r="I443" s="185"/>
      <c r="J443" s="186">
        <f>ROUND(I443*H443,2)</f>
        <v>0</v>
      </c>
      <c r="K443" s="182" t="s">
        <v>1</v>
      </c>
      <c r="L443" s="39"/>
      <c r="M443" s="187" t="s">
        <v>1</v>
      </c>
      <c r="N443" s="188" t="s">
        <v>42</v>
      </c>
      <c r="O443" s="77"/>
      <c r="P443" s="189">
        <f>O443*H443</f>
        <v>0</v>
      </c>
      <c r="Q443" s="189">
        <v>0</v>
      </c>
      <c r="R443" s="189">
        <f>Q443*H443</f>
        <v>0</v>
      </c>
      <c r="S443" s="189">
        <v>0</v>
      </c>
      <c r="T443" s="190">
        <f>S443*H443</f>
        <v>0</v>
      </c>
      <c r="U443" s="38"/>
      <c r="V443" s="38"/>
      <c r="W443" s="38"/>
      <c r="X443" s="38"/>
      <c r="Y443" s="38"/>
      <c r="Z443" s="38"/>
      <c r="AA443" s="38"/>
      <c r="AB443" s="38"/>
      <c r="AC443" s="38"/>
      <c r="AD443" s="38"/>
      <c r="AE443" s="38"/>
      <c r="AR443" s="191" t="s">
        <v>350</v>
      </c>
      <c r="AT443" s="191" t="s">
        <v>180</v>
      </c>
      <c r="AU443" s="191" t="s">
        <v>87</v>
      </c>
      <c r="AY443" s="19" t="s">
        <v>177</v>
      </c>
      <c r="BE443" s="192">
        <f>IF(N443="základní",J443,0)</f>
        <v>0</v>
      </c>
      <c r="BF443" s="192">
        <f>IF(N443="snížená",J443,0)</f>
        <v>0</v>
      </c>
      <c r="BG443" s="192">
        <f>IF(N443="zákl. přenesená",J443,0)</f>
        <v>0</v>
      </c>
      <c r="BH443" s="192">
        <f>IF(N443="sníž. přenesená",J443,0)</f>
        <v>0</v>
      </c>
      <c r="BI443" s="192">
        <f>IF(N443="nulová",J443,0)</f>
        <v>0</v>
      </c>
      <c r="BJ443" s="19" t="s">
        <v>85</v>
      </c>
      <c r="BK443" s="192">
        <f>ROUND(I443*H443,2)</f>
        <v>0</v>
      </c>
      <c r="BL443" s="19" t="s">
        <v>350</v>
      </c>
      <c r="BM443" s="191" t="s">
        <v>769</v>
      </c>
    </row>
    <row r="444" s="13" customFormat="1">
      <c r="A444" s="13"/>
      <c r="B444" s="203"/>
      <c r="C444" s="13"/>
      <c r="D444" s="193" t="s">
        <v>271</v>
      </c>
      <c r="E444" s="204" t="s">
        <v>1</v>
      </c>
      <c r="F444" s="205" t="s">
        <v>770</v>
      </c>
      <c r="G444" s="13"/>
      <c r="H444" s="204" t="s">
        <v>1</v>
      </c>
      <c r="I444" s="206"/>
      <c r="J444" s="13"/>
      <c r="K444" s="13"/>
      <c r="L444" s="203"/>
      <c r="M444" s="207"/>
      <c r="N444" s="208"/>
      <c r="O444" s="208"/>
      <c r="P444" s="208"/>
      <c r="Q444" s="208"/>
      <c r="R444" s="208"/>
      <c r="S444" s="208"/>
      <c r="T444" s="209"/>
      <c r="U444" s="13"/>
      <c r="V444" s="13"/>
      <c r="W444" s="13"/>
      <c r="X444" s="13"/>
      <c r="Y444" s="13"/>
      <c r="Z444" s="13"/>
      <c r="AA444" s="13"/>
      <c r="AB444" s="13"/>
      <c r="AC444" s="13"/>
      <c r="AD444" s="13"/>
      <c r="AE444" s="13"/>
      <c r="AT444" s="204" t="s">
        <v>271</v>
      </c>
      <c r="AU444" s="204" t="s">
        <v>87</v>
      </c>
      <c r="AV444" s="13" t="s">
        <v>85</v>
      </c>
      <c r="AW444" s="13" t="s">
        <v>32</v>
      </c>
      <c r="AX444" s="13" t="s">
        <v>77</v>
      </c>
      <c r="AY444" s="204" t="s">
        <v>177</v>
      </c>
    </row>
    <row r="445" s="14" customFormat="1">
      <c r="A445" s="14"/>
      <c r="B445" s="210"/>
      <c r="C445" s="14"/>
      <c r="D445" s="193" t="s">
        <v>271</v>
      </c>
      <c r="E445" s="211" t="s">
        <v>1</v>
      </c>
      <c r="F445" s="212" t="s">
        <v>771</v>
      </c>
      <c r="G445" s="14"/>
      <c r="H445" s="213">
        <v>7.9500000000000002</v>
      </c>
      <c r="I445" s="214"/>
      <c r="J445" s="14"/>
      <c r="K445" s="14"/>
      <c r="L445" s="210"/>
      <c r="M445" s="215"/>
      <c r="N445" s="216"/>
      <c r="O445" s="216"/>
      <c r="P445" s="216"/>
      <c r="Q445" s="216"/>
      <c r="R445" s="216"/>
      <c r="S445" s="216"/>
      <c r="T445" s="217"/>
      <c r="U445" s="14"/>
      <c r="V445" s="14"/>
      <c r="W445" s="14"/>
      <c r="X445" s="14"/>
      <c r="Y445" s="14"/>
      <c r="Z445" s="14"/>
      <c r="AA445" s="14"/>
      <c r="AB445" s="14"/>
      <c r="AC445" s="14"/>
      <c r="AD445" s="14"/>
      <c r="AE445" s="14"/>
      <c r="AT445" s="211" t="s">
        <v>271</v>
      </c>
      <c r="AU445" s="211" t="s">
        <v>87</v>
      </c>
      <c r="AV445" s="14" t="s">
        <v>87</v>
      </c>
      <c r="AW445" s="14" t="s">
        <v>32</v>
      </c>
      <c r="AX445" s="14" t="s">
        <v>85</v>
      </c>
      <c r="AY445" s="211" t="s">
        <v>177</v>
      </c>
    </row>
    <row r="446" s="2" customFormat="1" ht="24.15" customHeight="1">
      <c r="A446" s="38"/>
      <c r="B446" s="179"/>
      <c r="C446" s="180" t="s">
        <v>772</v>
      </c>
      <c r="D446" s="180" t="s">
        <v>180</v>
      </c>
      <c r="E446" s="181" t="s">
        <v>773</v>
      </c>
      <c r="F446" s="182" t="s">
        <v>774</v>
      </c>
      <c r="G446" s="183" t="s">
        <v>220</v>
      </c>
      <c r="H446" s="184">
        <v>101.40000000000001</v>
      </c>
      <c r="I446" s="185"/>
      <c r="J446" s="186">
        <f>ROUND(I446*H446,2)</f>
        <v>0</v>
      </c>
      <c r="K446" s="182" t="s">
        <v>268</v>
      </c>
      <c r="L446" s="39"/>
      <c r="M446" s="187" t="s">
        <v>1</v>
      </c>
      <c r="N446" s="188" t="s">
        <v>42</v>
      </c>
      <c r="O446" s="77"/>
      <c r="P446" s="189">
        <f>O446*H446</f>
        <v>0</v>
      </c>
      <c r="Q446" s="189">
        <v>0</v>
      </c>
      <c r="R446" s="189">
        <f>Q446*H446</f>
        <v>0</v>
      </c>
      <c r="S446" s="189">
        <v>0</v>
      </c>
      <c r="T446" s="190">
        <f>S446*H446</f>
        <v>0</v>
      </c>
      <c r="U446" s="38"/>
      <c r="V446" s="38"/>
      <c r="W446" s="38"/>
      <c r="X446" s="38"/>
      <c r="Y446" s="38"/>
      <c r="Z446" s="38"/>
      <c r="AA446" s="38"/>
      <c r="AB446" s="38"/>
      <c r="AC446" s="38"/>
      <c r="AD446" s="38"/>
      <c r="AE446" s="38"/>
      <c r="AR446" s="191" t="s">
        <v>350</v>
      </c>
      <c r="AT446" s="191" t="s">
        <v>180</v>
      </c>
      <c r="AU446" s="191" t="s">
        <v>87</v>
      </c>
      <c r="AY446" s="19" t="s">
        <v>177</v>
      </c>
      <c r="BE446" s="192">
        <f>IF(N446="základní",J446,0)</f>
        <v>0</v>
      </c>
      <c r="BF446" s="192">
        <f>IF(N446="snížená",J446,0)</f>
        <v>0</v>
      </c>
      <c r="BG446" s="192">
        <f>IF(N446="zákl. přenesená",J446,0)</f>
        <v>0</v>
      </c>
      <c r="BH446" s="192">
        <f>IF(N446="sníž. přenesená",J446,0)</f>
        <v>0</v>
      </c>
      <c r="BI446" s="192">
        <f>IF(N446="nulová",J446,0)</f>
        <v>0</v>
      </c>
      <c r="BJ446" s="19" t="s">
        <v>85</v>
      </c>
      <c r="BK446" s="192">
        <f>ROUND(I446*H446,2)</f>
        <v>0</v>
      </c>
      <c r="BL446" s="19" t="s">
        <v>350</v>
      </c>
      <c r="BM446" s="191" t="s">
        <v>775</v>
      </c>
    </row>
    <row r="447" s="14" customFormat="1">
      <c r="A447" s="14"/>
      <c r="B447" s="210"/>
      <c r="C447" s="14"/>
      <c r="D447" s="193" t="s">
        <v>271</v>
      </c>
      <c r="E447" s="211" t="s">
        <v>1</v>
      </c>
      <c r="F447" s="212" t="s">
        <v>630</v>
      </c>
      <c r="G447" s="14"/>
      <c r="H447" s="213">
        <v>101.40000000000001</v>
      </c>
      <c r="I447" s="214"/>
      <c r="J447" s="14"/>
      <c r="K447" s="14"/>
      <c r="L447" s="210"/>
      <c r="M447" s="215"/>
      <c r="N447" s="216"/>
      <c r="O447" s="216"/>
      <c r="P447" s="216"/>
      <c r="Q447" s="216"/>
      <c r="R447" s="216"/>
      <c r="S447" s="216"/>
      <c r="T447" s="217"/>
      <c r="U447" s="14"/>
      <c r="V447" s="14"/>
      <c r="W447" s="14"/>
      <c r="X447" s="14"/>
      <c r="Y447" s="14"/>
      <c r="Z447" s="14"/>
      <c r="AA447" s="14"/>
      <c r="AB447" s="14"/>
      <c r="AC447" s="14"/>
      <c r="AD447" s="14"/>
      <c r="AE447" s="14"/>
      <c r="AT447" s="211" t="s">
        <v>271</v>
      </c>
      <c r="AU447" s="211" t="s">
        <v>87</v>
      </c>
      <c r="AV447" s="14" t="s">
        <v>87</v>
      </c>
      <c r="AW447" s="14" t="s">
        <v>32</v>
      </c>
      <c r="AX447" s="14" t="s">
        <v>85</v>
      </c>
      <c r="AY447" s="211" t="s">
        <v>177</v>
      </c>
    </row>
    <row r="448" s="2" customFormat="1" ht="24.15" customHeight="1">
      <c r="A448" s="38"/>
      <c r="B448" s="179"/>
      <c r="C448" s="226" t="s">
        <v>776</v>
      </c>
      <c r="D448" s="226" t="s">
        <v>330</v>
      </c>
      <c r="E448" s="227" t="s">
        <v>777</v>
      </c>
      <c r="F448" s="228" t="s">
        <v>778</v>
      </c>
      <c r="G448" s="229" t="s">
        <v>220</v>
      </c>
      <c r="H448" s="230">
        <v>103.428</v>
      </c>
      <c r="I448" s="231"/>
      <c r="J448" s="232">
        <f>ROUND(I448*H448,2)</f>
        <v>0</v>
      </c>
      <c r="K448" s="228" t="s">
        <v>268</v>
      </c>
      <c r="L448" s="233"/>
      <c r="M448" s="234" t="s">
        <v>1</v>
      </c>
      <c r="N448" s="235" t="s">
        <v>42</v>
      </c>
      <c r="O448" s="77"/>
      <c r="P448" s="189">
        <f>O448*H448</f>
        <v>0</v>
      </c>
      <c r="Q448" s="189">
        <v>0.0023999999999999998</v>
      </c>
      <c r="R448" s="189">
        <f>Q448*H448</f>
        <v>0.24822719999999998</v>
      </c>
      <c r="S448" s="189">
        <v>0</v>
      </c>
      <c r="T448" s="190">
        <f>S448*H448</f>
        <v>0</v>
      </c>
      <c r="U448" s="38"/>
      <c r="V448" s="38"/>
      <c r="W448" s="38"/>
      <c r="X448" s="38"/>
      <c r="Y448" s="38"/>
      <c r="Z448" s="38"/>
      <c r="AA448" s="38"/>
      <c r="AB448" s="38"/>
      <c r="AC448" s="38"/>
      <c r="AD448" s="38"/>
      <c r="AE448" s="38"/>
      <c r="AR448" s="191" t="s">
        <v>440</v>
      </c>
      <c r="AT448" s="191" t="s">
        <v>330</v>
      </c>
      <c r="AU448" s="191" t="s">
        <v>87</v>
      </c>
      <c r="AY448" s="19" t="s">
        <v>177</v>
      </c>
      <c r="BE448" s="192">
        <f>IF(N448="základní",J448,0)</f>
        <v>0</v>
      </c>
      <c r="BF448" s="192">
        <f>IF(N448="snížená",J448,0)</f>
        <v>0</v>
      </c>
      <c r="BG448" s="192">
        <f>IF(N448="zákl. přenesená",J448,0)</f>
        <v>0</v>
      </c>
      <c r="BH448" s="192">
        <f>IF(N448="sníž. přenesená",J448,0)</f>
        <v>0</v>
      </c>
      <c r="BI448" s="192">
        <f>IF(N448="nulová",J448,0)</f>
        <v>0</v>
      </c>
      <c r="BJ448" s="19" t="s">
        <v>85</v>
      </c>
      <c r="BK448" s="192">
        <f>ROUND(I448*H448,2)</f>
        <v>0</v>
      </c>
      <c r="BL448" s="19" t="s">
        <v>350</v>
      </c>
      <c r="BM448" s="191" t="s">
        <v>779</v>
      </c>
    </row>
    <row r="449" s="14" customFormat="1">
      <c r="A449" s="14"/>
      <c r="B449" s="210"/>
      <c r="C449" s="14"/>
      <c r="D449" s="193" t="s">
        <v>271</v>
      </c>
      <c r="E449" s="211" t="s">
        <v>1</v>
      </c>
      <c r="F449" s="212" t="s">
        <v>780</v>
      </c>
      <c r="G449" s="14"/>
      <c r="H449" s="213">
        <v>103.428</v>
      </c>
      <c r="I449" s="214"/>
      <c r="J449" s="14"/>
      <c r="K449" s="14"/>
      <c r="L449" s="210"/>
      <c r="M449" s="215"/>
      <c r="N449" s="216"/>
      <c r="O449" s="216"/>
      <c r="P449" s="216"/>
      <c r="Q449" s="216"/>
      <c r="R449" s="216"/>
      <c r="S449" s="216"/>
      <c r="T449" s="217"/>
      <c r="U449" s="14"/>
      <c r="V449" s="14"/>
      <c r="W449" s="14"/>
      <c r="X449" s="14"/>
      <c r="Y449" s="14"/>
      <c r="Z449" s="14"/>
      <c r="AA449" s="14"/>
      <c r="AB449" s="14"/>
      <c r="AC449" s="14"/>
      <c r="AD449" s="14"/>
      <c r="AE449" s="14"/>
      <c r="AT449" s="211" t="s">
        <v>271</v>
      </c>
      <c r="AU449" s="211" t="s">
        <v>87</v>
      </c>
      <c r="AV449" s="14" t="s">
        <v>87</v>
      </c>
      <c r="AW449" s="14" t="s">
        <v>32</v>
      </c>
      <c r="AX449" s="14" t="s">
        <v>85</v>
      </c>
      <c r="AY449" s="211" t="s">
        <v>177</v>
      </c>
    </row>
    <row r="450" s="2" customFormat="1" ht="24.15" customHeight="1">
      <c r="A450" s="38"/>
      <c r="B450" s="179"/>
      <c r="C450" s="180" t="s">
        <v>781</v>
      </c>
      <c r="D450" s="180" t="s">
        <v>180</v>
      </c>
      <c r="E450" s="181" t="s">
        <v>782</v>
      </c>
      <c r="F450" s="182" t="s">
        <v>783</v>
      </c>
      <c r="G450" s="183" t="s">
        <v>369</v>
      </c>
      <c r="H450" s="184">
        <v>71.599999999999994</v>
      </c>
      <c r="I450" s="185"/>
      <c r="J450" s="186">
        <f>ROUND(I450*H450,2)</f>
        <v>0</v>
      </c>
      <c r="K450" s="182" t="s">
        <v>268</v>
      </c>
      <c r="L450" s="39"/>
      <c r="M450" s="187" t="s">
        <v>1</v>
      </c>
      <c r="N450" s="188" t="s">
        <v>42</v>
      </c>
      <c r="O450" s="77"/>
      <c r="P450" s="189">
        <f>O450*H450</f>
        <v>0</v>
      </c>
      <c r="Q450" s="189">
        <v>0</v>
      </c>
      <c r="R450" s="189">
        <f>Q450*H450</f>
        <v>0</v>
      </c>
      <c r="S450" s="189">
        <v>0</v>
      </c>
      <c r="T450" s="190">
        <f>S450*H450</f>
        <v>0</v>
      </c>
      <c r="U450" s="38"/>
      <c r="V450" s="38"/>
      <c r="W450" s="38"/>
      <c r="X450" s="38"/>
      <c r="Y450" s="38"/>
      <c r="Z450" s="38"/>
      <c r="AA450" s="38"/>
      <c r="AB450" s="38"/>
      <c r="AC450" s="38"/>
      <c r="AD450" s="38"/>
      <c r="AE450" s="38"/>
      <c r="AR450" s="191" t="s">
        <v>350</v>
      </c>
      <c r="AT450" s="191" t="s">
        <v>180</v>
      </c>
      <c r="AU450" s="191" t="s">
        <v>87</v>
      </c>
      <c r="AY450" s="19" t="s">
        <v>177</v>
      </c>
      <c r="BE450" s="192">
        <f>IF(N450="základní",J450,0)</f>
        <v>0</v>
      </c>
      <c r="BF450" s="192">
        <f>IF(N450="snížená",J450,0)</f>
        <v>0</v>
      </c>
      <c r="BG450" s="192">
        <f>IF(N450="zákl. přenesená",J450,0)</f>
        <v>0</v>
      </c>
      <c r="BH450" s="192">
        <f>IF(N450="sníž. přenesená",J450,0)</f>
        <v>0</v>
      </c>
      <c r="BI450" s="192">
        <f>IF(N450="nulová",J450,0)</f>
        <v>0</v>
      </c>
      <c r="BJ450" s="19" t="s">
        <v>85</v>
      </c>
      <c r="BK450" s="192">
        <f>ROUND(I450*H450,2)</f>
        <v>0</v>
      </c>
      <c r="BL450" s="19" t="s">
        <v>350</v>
      </c>
      <c r="BM450" s="191" t="s">
        <v>784</v>
      </c>
    </row>
    <row r="451" s="14" customFormat="1">
      <c r="A451" s="14"/>
      <c r="B451" s="210"/>
      <c r="C451" s="14"/>
      <c r="D451" s="193" t="s">
        <v>271</v>
      </c>
      <c r="E451" s="211" t="s">
        <v>1</v>
      </c>
      <c r="F451" s="212" t="s">
        <v>785</v>
      </c>
      <c r="G451" s="14"/>
      <c r="H451" s="213">
        <v>26.199999999999999</v>
      </c>
      <c r="I451" s="214"/>
      <c r="J451" s="14"/>
      <c r="K451" s="14"/>
      <c r="L451" s="210"/>
      <c r="M451" s="215"/>
      <c r="N451" s="216"/>
      <c r="O451" s="216"/>
      <c r="P451" s="216"/>
      <c r="Q451" s="216"/>
      <c r="R451" s="216"/>
      <c r="S451" s="216"/>
      <c r="T451" s="217"/>
      <c r="U451" s="14"/>
      <c r="V451" s="14"/>
      <c r="W451" s="14"/>
      <c r="X451" s="14"/>
      <c r="Y451" s="14"/>
      <c r="Z451" s="14"/>
      <c r="AA451" s="14"/>
      <c r="AB451" s="14"/>
      <c r="AC451" s="14"/>
      <c r="AD451" s="14"/>
      <c r="AE451" s="14"/>
      <c r="AT451" s="211" t="s">
        <v>271</v>
      </c>
      <c r="AU451" s="211" t="s">
        <v>87</v>
      </c>
      <c r="AV451" s="14" t="s">
        <v>87</v>
      </c>
      <c r="AW451" s="14" t="s">
        <v>32</v>
      </c>
      <c r="AX451" s="14" t="s">
        <v>77</v>
      </c>
      <c r="AY451" s="211" t="s">
        <v>177</v>
      </c>
    </row>
    <row r="452" s="14" customFormat="1">
      <c r="A452" s="14"/>
      <c r="B452" s="210"/>
      <c r="C452" s="14"/>
      <c r="D452" s="193" t="s">
        <v>271</v>
      </c>
      <c r="E452" s="211" t="s">
        <v>1</v>
      </c>
      <c r="F452" s="212" t="s">
        <v>786</v>
      </c>
      <c r="G452" s="14"/>
      <c r="H452" s="213">
        <v>23.800000000000001</v>
      </c>
      <c r="I452" s="214"/>
      <c r="J452" s="14"/>
      <c r="K452" s="14"/>
      <c r="L452" s="210"/>
      <c r="M452" s="215"/>
      <c r="N452" s="216"/>
      <c r="O452" s="216"/>
      <c r="P452" s="216"/>
      <c r="Q452" s="216"/>
      <c r="R452" s="216"/>
      <c r="S452" s="216"/>
      <c r="T452" s="217"/>
      <c r="U452" s="14"/>
      <c r="V452" s="14"/>
      <c r="W452" s="14"/>
      <c r="X452" s="14"/>
      <c r="Y452" s="14"/>
      <c r="Z452" s="14"/>
      <c r="AA452" s="14"/>
      <c r="AB452" s="14"/>
      <c r="AC452" s="14"/>
      <c r="AD452" s="14"/>
      <c r="AE452" s="14"/>
      <c r="AT452" s="211" t="s">
        <v>271</v>
      </c>
      <c r="AU452" s="211" t="s">
        <v>87</v>
      </c>
      <c r="AV452" s="14" t="s">
        <v>87</v>
      </c>
      <c r="AW452" s="14" t="s">
        <v>32</v>
      </c>
      <c r="AX452" s="14" t="s">
        <v>77</v>
      </c>
      <c r="AY452" s="211" t="s">
        <v>177</v>
      </c>
    </row>
    <row r="453" s="14" customFormat="1">
      <c r="A453" s="14"/>
      <c r="B453" s="210"/>
      <c r="C453" s="14"/>
      <c r="D453" s="193" t="s">
        <v>271</v>
      </c>
      <c r="E453" s="211" t="s">
        <v>1</v>
      </c>
      <c r="F453" s="212" t="s">
        <v>787</v>
      </c>
      <c r="G453" s="14"/>
      <c r="H453" s="213">
        <v>21.600000000000001</v>
      </c>
      <c r="I453" s="214"/>
      <c r="J453" s="14"/>
      <c r="K453" s="14"/>
      <c r="L453" s="210"/>
      <c r="M453" s="215"/>
      <c r="N453" s="216"/>
      <c r="O453" s="216"/>
      <c r="P453" s="216"/>
      <c r="Q453" s="216"/>
      <c r="R453" s="216"/>
      <c r="S453" s="216"/>
      <c r="T453" s="217"/>
      <c r="U453" s="14"/>
      <c r="V453" s="14"/>
      <c r="W453" s="14"/>
      <c r="X453" s="14"/>
      <c r="Y453" s="14"/>
      <c r="Z453" s="14"/>
      <c r="AA453" s="14"/>
      <c r="AB453" s="14"/>
      <c r="AC453" s="14"/>
      <c r="AD453" s="14"/>
      <c r="AE453" s="14"/>
      <c r="AT453" s="211" t="s">
        <v>271</v>
      </c>
      <c r="AU453" s="211" t="s">
        <v>87</v>
      </c>
      <c r="AV453" s="14" t="s">
        <v>87</v>
      </c>
      <c r="AW453" s="14" t="s">
        <v>32</v>
      </c>
      <c r="AX453" s="14" t="s">
        <v>77</v>
      </c>
      <c r="AY453" s="211" t="s">
        <v>177</v>
      </c>
    </row>
    <row r="454" s="15" customFormat="1">
      <c r="A454" s="15"/>
      <c r="B454" s="218"/>
      <c r="C454" s="15"/>
      <c r="D454" s="193" t="s">
        <v>271</v>
      </c>
      <c r="E454" s="219" t="s">
        <v>1</v>
      </c>
      <c r="F454" s="220" t="s">
        <v>276</v>
      </c>
      <c r="G454" s="15"/>
      <c r="H454" s="221">
        <v>71.599999999999994</v>
      </c>
      <c r="I454" s="222"/>
      <c r="J454" s="15"/>
      <c r="K454" s="15"/>
      <c r="L454" s="218"/>
      <c r="M454" s="223"/>
      <c r="N454" s="224"/>
      <c r="O454" s="224"/>
      <c r="P454" s="224"/>
      <c r="Q454" s="224"/>
      <c r="R454" s="224"/>
      <c r="S454" s="224"/>
      <c r="T454" s="225"/>
      <c r="U454" s="15"/>
      <c r="V454" s="15"/>
      <c r="W454" s="15"/>
      <c r="X454" s="15"/>
      <c r="Y454" s="15"/>
      <c r="Z454" s="15"/>
      <c r="AA454" s="15"/>
      <c r="AB454" s="15"/>
      <c r="AC454" s="15"/>
      <c r="AD454" s="15"/>
      <c r="AE454" s="15"/>
      <c r="AT454" s="219" t="s">
        <v>271</v>
      </c>
      <c r="AU454" s="219" t="s">
        <v>87</v>
      </c>
      <c r="AV454" s="15" t="s">
        <v>269</v>
      </c>
      <c r="AW454" s="15" t="s">
        <v>32</v>
      </c>
      <c r="AX454" s="15" t="s">
        <v>85</v>
      </c>
      <c r="AY454" s="219" t="s">
        <v>177</v>
      </c>
    </row>
    <row r="455" s="2" customFormat="1" ht="24.15" customHeight="1">
      <c r="A455" s="38"/>
      <c r="B455" s="179"/>
      <c r="C455" s="226" t="s">
        <v>788</v>
      </c>
      <c r="D455" s="226" t="s">
        <v>330</v>
      </c>
      <c r="E455" s="227" t="s">
        <v>789</v>
      </c>
      <c r="F455" s="228" t="s">
        <v>790</v>
      </c>
      <c r="G455" s="229" t="s">
        <v>220</v>
      </c>
      <c r="H455" s="230">
        <v>4.726</v>
      </c>
      <c r="I455" s="231"/>
      <c r="J455" s="232">
        <f>ROUND(I455*H455,2)</f>
        <v>0</v>
      </c>
      <c r="K455" s="228" t="s">
        <v>268</v>
      </c>
      <c r="L455" s="233"/>
      <c r="M455" s="234" t="s">
        <v>1</v>
      </c>
      <c r="N455" s="235" t="s">
        <v>42</v>
      </c>
      <c r="O455" s="77"/>
      <c r="P455" s="189">
        <f>O455*H455</f>
        <v>0</v>
      </c>
      <c r="Q455" s="189">
        <v>0.00014999999999999999</v>
      </c>
      <c r="R455" s="189">
        <f>Q455*H455</f>
        <v>0.00070889999999999994</v>
      </c>
      <c r="S455" s="189">
        <v>0</v>
      </c>
      <c r="T455" s="190">
        <f>S455*H455</f>
        <v>0</v>
      </c>
      <c r="U455" s="38"/>
      <c r="V455" s="38"/>
      <c r="W455" s="38"/>
      <c r="X455" s="38"/>
      <c r="Y455" s="38"/>
      <c r="Z455" s="38"/>
      <c r="AA455" s="38"/>
      <c r="AB455" s="38"/>
      <c r="AC455" s="38"/>
      <c r="AD455" s="38"/>
      <c r="AE455" s="38"/>
      <c r="AR455" s="191" t="s">
        <v>440</v>
      </c>
      <c r="AT455" s="191" t="s">
        <v>330</v>
      </c>
      <c r="AU455" s="191" t="s">
        <v>87</v>
      </c>
      <c r="AY455" s="19" t="s">
        <v>177</v>
      </c>
      <c r="BE455" s="192">
        <f>IF(N455="základní",J455,0)</f>
        <v>0</v>
      </c>
      <c r="BF455" s="192">
        <f>IF(N455="snížená",J455,0)</f>
        <v>0</v>
      </c>
      <c r="BG455" s="192">
        <f>IF(N455="zákl. přenesená",J455,0)</f>
        <v>0</v>
      </c>
      <c r="BH455" s="192">
        <f>IF(N455="sníž. přenesená",J455,0)</f>
        <v>0</v>
      </c>
      <c r="BI455" s="192">
        <f>IF(N455="nulová",J455,0)</f>
        <v>0</v>
      </c>
      <c r="BJ455" s="19" t="s">
        <v>85</v>
      </c>
      <c r="BK455" s="192">
        <f>ROUND(I455*H455,2)</f>
        <v>0</v>
      </c>
      <c r="BL455" s="19" t="s">
        <v>350</v>
      </c>
      <c r="BM455" s="191" t="s">
        <v>791</v>
      </c>
    </row>
    <row r="456" s="14" customFormat="1">
      <c r="A456" s="14"/>
      <c r="B456" s="210"/>
      <c r="C456" s="14"/>
      <c r="D456" s="193" t="s">
        <v>271</v>
      </c>
      <c r="E456" s="211" t="s">
        <v>1</v>
      </c>
      <c r="F456" s="212" t="s">
        <v>792</v>
      </c>
      <c r="G456" s="14"/>
      <c r="H456" s="213">
        <v>4.726</v>
      </c>
      <c r="I456" s="214"/>
      <c r="J456" s="14"/>
      <c r="K456" s="14"/>
      <c r="L456" s="210"/>
      <c r="M456" s="215"/>
      <c r="N456" s="216"/>
      <c r="O456" s="216"/>
      <c r="P456" s="216"/>
      <c r="Q456" s="216"/>
      <c r="R456" s="216"/>
      <c r="S456" s="216"/>
      <c r="T456" s="217"/>
      <c r="U456" s="14"/>
      <c r="V456" s="14"/>
      <c r="W456" s="14"/>
      <c r="X456" s="14"/>
      <c r="Y456" s="14"/>
      <c r="Z456" s="14"/>
      <c r="AA456" s="14"/>
      <c r="AB456" s="14"/>
      <c r="AC456" s="14"/>
      <c r="AD456" s="14"/>
      <c r="AE456" s="14"/>
      <c r="AT456" s="211" t="s">
        <v>271</v>
      </c>
      <c r="AU456" s="211" t="s">
        <v>87</v>
      </c>
      <c r="AV456" s="14" t="s">
        <v>87</v>
      </c>
      <c r="AW456" s="14" t="s">
        <v>32</v>
      </c>
      <c r="AX456" s="14" t="s">
        <v>85</v>
      </c>
      <c r="AY456" s="211" t="s">
        <v>177</v>
      </c>
    </row>
    <row r="457" s="2" customFormat="1" ht="37.8" customHeight="1">
      <c r="A457" s="38"/>
      <c r="B457" s="179"/>
      <c r="C457" s="180" t="s">
        <v>793</v>
      </c>
      <c r="D457" s="180" t="s">
        <v>180</v>
      </c>
      <c r="E457" s="181" t="s">
        <v>794</v>
      </c>
      <c r="F457" s="182" t="s">
        <v>795</v>
      </c>
      <c r="G457" s="183" t="s">
        <v>220</v>
      </c>
      <c r="H457" s="184">
        <v>166.905</v>
      </c>
      <c r="I457" s="185"/>
      <c r="J457" s="186">
        <f>ROUND(I457*H457,2)</f>
        <v>0</v>
      </c>
      <c r="K457" s="182" t="s">
        <v>268</v>
      </c>
      <c r="L457" s="39"/>
      <c r="M457" s="187" t="s">
        <v>1</v>
      </c>
      <c r="N457" s="188" t="s">
        <v>42</v>
      </c>
      <c r="O457" s="77"/>
      <c r="P457" s="189">
        <f>O457*H457</f>
        <v>0</v>
      </c>
      <c r="Q457" s="189">
        <v>0.0061199999999999996</v>
      </c>
      <c r="R457" s="189">
        <f>Q457*H457</f>
        <v>1.0214585999999999</v>
      </c>
      <c r="S457" s="189">
        <v>0</v>
      </c>
      <c r="T457" s="190">
        <f>S457*H457</f>
        <v>0</v>
      </c>
      <c r="U457" s="38"/>
      <c r="V457" s="38"/>
      <c r="W457" s="38"/>
      <c r="X457" s="38"/>
      <c r="Y457" s="38"/>
      <c r="Z457" s="38"/>
      <c r="AA457" s="38"/>
      <c r="AB457" s="38"/>
      <c r="AC457" s="38"/>
      <c r="AD457" s="38"/>
      <c r="AE457" s="38"/>
      <c r="AR457" s="191" t="s">
        <v>350</v>
      </c>
      <c r="AT457" s="191" t="s">
        <v>180</v>
      </c>
      <c r="AU457" s="191" t="s">
        <v>87</v>
      </c>
      <c r="AY457" s="19" t="s">
        <v>177</v>
      </c>
      <c r="BE457" s="192">
        <f>IF(N457="základní",J457,0)</f>
        <v>0</v>
      </c>
      <c r="BF457" s="192">
        <f>IF(N457="snížená",J457,0)</f>
        <v>0</v>
      </c>
      <c r="BG457" s="192">
        <f>IF(N457="zákl. přenesená",J457,0)</f>
        <v>0</v>
      </c>
      <c r="BH457" s="192">
        <f>IF(N457="sníž. přenesená",J457,0)</f>
        <v>0</v>
      </c>
      <c r="BI457" s="192">
        <f>IF(N457="nulová",J457,0)</f>
        <v>0</v>
      </c>
      <c r="BJ457" s="19" t="s">
        <v>85</v>
      </c>
      <c r="BK457" s="192">
        <f>ROUND(I457*H457,2)</f>
        <v>0</v>
      </c>
      <c r="BL457" s="19" t="s">
        <v>350</v>
      </c>
      <c r="BM457" s="191" t="s">
        <v>796</v>
      </c>
    </row>
    <row r="458" s="14" customFormat="1">
      <c r="A458" s="14"/>
      <c r="B458" s="210"/>
      <c r="C458" s="14"/>
      <c r="D458" s="193" t="s">
        <v>271</v>
      </c>
      <c r="E458" s="211" t="s">
        <v>1</v>
      </c>
      <c r="F458" s="212" t="s">
        <v>198</v>
      </c>
      <c r="G458" s="14"/>
      <c r="H458" s="213">
        <v>133.86500000000001</v>
      </c>
      <c r="I458" s="214"/>
      <c r="J458" s="14"/>
      <c r="K458" s="14"/>
      <c r="L458" s="210"/>
      <c r="M458" s="215"/>
      <c r="N458" s="216"/>
      <c r="O458" s="216"/>
      <c r="P458" s="216"/>
      <c r="Q458" s="216"/>
      <c r="R458" s="216"/>
      <c r="S458" s="216"/>
      <c r="T458" s="217"/>
      <c r="U458" s="14"/>
      <c r="V458" s="14"/>
      <c r="W458" s="14"/>
      <c r="X458" s="14"/>
      <c r="Y458" s="14"/>
      <c r="Z458" s="14"/>
      <c r="AA458" s="14"/>
      <c r="AB458" s="14"/>
      <c r="AC458" s="14"/>
      <c r="AD458" s="14"/>
      <c r="AE458" s="14"/>
      <c r="AT458" s="211" t="s">
        <v>271</v>
      </c>
      <c r="AU458" s="211" t="s">
        <v>87</v>
      </c>
      <c r="AV458" s="14" t="s">
        <v>87</v>
      </c>
      <c r="AW458" s="14" t="s">
        <v>32</v>
      </c>
      <c r="AX458" s="14" t="s">
        <v>77</v>
      </c>
      <c r="AY458" s="211" t="s">
        <v>177</v>
      </c>
    </row>
    <row r="459" s="16" customFormat="1">
      <c r="A459" s="16"/>
      <c r="B459" s="237"/>
      <c r="C459" s="16"/>
      <c r="D459" s="193" t="s">
        <v>271</v>
      </c>
      <c r="E459" s="238" t="s">
        <v>1</v>
      </c>
      <c r="F459" s="239" t="s">
        <v>797</v>
      </c>
      <c r="G459" s="16"/>
      <c r="H459" s="240">
        <v>133.86500000000001</v>
      </c>
      <c r="I459" s="241"/>
      <c r="J459" s="16"/>
      <c r="K459" s="16"/>
      <c r="L459" s="237"/>
      <c r="M459" s="242"/>
      <c r="N459" s="243"/>
      <c r="O459" s="243"/>
      <c r="P459" s="243"/>
      <c r="Q459" s="243"/>
      <c r="R459" s="243"/>
      <c r="S459" s="243"/>
      <c r="T459" s="244"/>
      <c r="U459" s="16"/>
      <c r="V459" s="16"/>
      <c r="W459" s="16"/>
      <c r="X459" s="16"/>
      <c r="Y459" s="16"/>
      <c r="Z459" s="16"/>
      <c r="AA459" s="16"/>
      <c r="AB459" s="16"/>
      <c r="AC459" s="16"/>
      <c r="AD459" s="16"/>
      <c r="AE459" s="16"/>
      <c r="AT459" s="238" t="s">
        <v>271</v>
      </c>
      <c r="AU459" s="238" t="s">
        <v>87</v>
      </c>
      <c r="AV459" s="16" t="s">
        <v>194</v>
      </c>
      <c r="AW459" s="16" t="s">
        <v>32</v>
      </c>
      <c r="AX459" s="16" t="s">
        <v>77</v>
      </c>
      <c r="AY459" s="238" t="s">
        <v>177</v>
      </c>
    </row>
    <row r="460" s="13" customFormat="1">
      <c r="A460" s="13"/>
      <c r="B460" s="203"/>
      <c r="C460" s="13"/>
      <c r="D460" s="193" t="s">
        <v>271</v>
      </c>
      <c r="E460" s="204" t="s">
        <v>1</v>
      </c>
      <c r="F460" s="205" t="s">
        <v>752</v>
      </c>
      <c r="G460" s="13"/>
      <c r="H460" s="204" t="s">
        <v>1</v>
      </c>
      <c r="I460" s="206"/>
      <c r="J460" s="13"/>
      <c r="K460" s="13"/>
      <c r="L460" s="203"/>
      <c r="M460" s="207"/>
      <c r="N460" s="208"/>
      <c r="O460" s="208"/>
      <c r="P460" s="208"/>
      <c r="Q460" s="208"/>
      <c r="R460" s="208"/>
      <c r="S460" s="208"/>
      <c r="T460" s="209"/>
      <c r="U460" s="13"/>
      <c r="V460" s="13"/>
      <c r="W460" s="13"/>
      <c r="X460" s="13"/>
      <c r="Y460" s="13"/>
      <c r="Z460" s="13"/>
      <c r="AA460" s="13"/>
      <c r="AB460" s="13"/>
      <c r="AC460" s="13"/>
      <c r="AD460" s="13"/>
      <c r="AE460" s="13"/>
      <c r="AT460" s="204" t="s">
        <v>271</v>
      </c>
      <c r="AU460" s="204" t="s">
        <v>87</v>
      </c>
      <c r="AV460" s="13" t="s">
        <v>85</v>
      </c>
      <c r="AW460" s="13" t="s">
        <v>32</v>
      </c>
      <c r="AX460" s="13" t="s">
        <v>77</v>
      </c>
      <c r="AY460" s="204" t="s">
        <v>177</v>
      </c>
    </row>
    <row r="461" s="14" customFormat="1">
      <c r="A461" s="14"/>
      <c r="B461" s="210"/>
      <c r="C461" s="14"/>
      <c r="D461" s="193" t="s">
        <v>271</v>
      </c>
      <c r="E461" s="211" t="s">
        <v>1</v>
      </c>
      <c r="F461" s="212" t="s">
        <v>753</v>
      </c>
      <c r="G461" s="14"/>
      <c r="H461" s="213">
        <v>33.039999999999999</v>
      </c>
      <c r="I461" s="214"/>
      <c r="J461" s="14"/>
      <c r="K461" s="14"/>
      <c r="L461" s="210"/>
      <c r="M461" s="215"/>
      <c r="N461" s="216"/>
      <c r="O461" s="216"/>
      <c r="P461" s="216"/>
      <c r="Q461" s="216"/>
      <c r="R461" s="216"/>
      <c r="S461" s="216"/>
      <c r="T461" s="217"/>
      <c r="U461" s="14"/>
      <c r="V461" s="14"/>
      <c r="W461" s="14"/>
      <c r="X461" s="14"/>
      <c r="Y461" s="14"/>
      <c r="Z461" s="14"/>
      <c r="AA461" s="14"/>
      <c r="AB461" s="14"/>
      <c r="AC461" s="14"/>
      <c r="AD461" s="14"/>
      <c r="AE461" s="14"/>
      <c r="AT461" s="211" t="s">
        <v>271</v>
      </c>
      <c r="AU461" s="211" t="s">
        <v>87</v>
      </c>
      <c r="AV461" s="14" t="s">
        <v>87</v>
      </c>
      <c r="AW461" s="14" t="s">
        <v>32</v>
      </c>
      <c r="AX461" s="14" t="s">
        <v>77</v>
      </c>
      <c r="AY461" s="211" t="s">
        <v>177</v>
      </c>
    </row>
    <row r="462" s="16" customFormat="1">
      <c r="A462" s="16"/>
      <c r="B462" s="237"/>
      <c r="C462" s="16"/>
      <c r="D462" s="193" t="s">
        <v>271</v>
      </c>
      <c r="E462" s="238" t="s">
        <v>1</v>
      </c>
      <c r="F462" s="239" t="s">
        <v>797</v>
      </c>
      <c r="G462" s="16"/>
      <c r="H462" s="240">
        <v>33.039999999999999</v>
      </c>
      <c r="I462" s="241"/>
      <c r="J462" s="16"/>
      <c r="K462" s="16"/>
      <c r="L462" s="237"/>
      <c r="M462" s="242"/>
      <c r="N462" s="243"/>
      <c r="O462" s="243"/>
      <c r="P462" s="243"/>
      <c r="Q462" s="243"/>
      <c r="R462" s="243"/>
      <c r="S462" s="243"/>
      <c r="T462" s="244"/>
      <c r="U462" s="16"/>
      <c r="V462" s="16"/>
      <c r="W462" s="16"/>
      <c r="X462" s="16"/>
      <c r="Y462" s="16"/>
      <c r="Z462" s="16"/>
      <c r="AA462" s="16"/>
      <c r="AB462" s="16"/>
      <c r="AC462" s="16"/>
      <c r="AD462" s="16"/>
      <c r="AE462" s="16"/>
      <c r="AT462" s="238" t="s">
        <v>271</v>
      </c>
      <c r="AU462" s="238" t="s">
        <v>87</v>
      </c>
      <c r="AV462" s="16" t="s">
        <v>194</v>
      </c>
      <c r="AW462" s="16" t="s">
        <v>32</v>
      </c>
      <c r="AX462" s="16" t="s">
        <v>77</v>
      </c>
      <c r="AY462" s="238" t="s">
        <v>177</v>
      </c>
    </row>
    <row r="463" s="15" customFormat="1">
      <c r="A463" s="15"/>
      <c r="B463" s="218"/>
      <c r="C463" s="15"/>
      <c r="D463" s="193" t="s">
        <v>271</v>
      </c>
      <c r="E463" s="219" t="s">
        <v>1</v>
      </c>
      <c r="F463" s="220" t="s">
        <v>276</v>
      </c>
      <c r="G463" s="15"/>
      <c r="H463" s="221">
        <v>166.905</v>
      </c>
      <c r="I463" s="222"/>
      <c r="J463" s="15"/>
      <c r="K463" s="15"/>
      <c r="L463" s="218"/>
      <c r="M463" s="223"/>
      <c r="N463" s="224"/>
      <c r="O463" s="224"/>
      <c r="P463" s="224"/>
      <c r="Q463" s="224"/>
      <c r="R463" s="224"/>
      <c r="S463" s="224"/>
      <c r="T463" s="225"/>
      <c r="U463" s="15"/>
      <c r="V463" s="15"/>
      <c r="W463" s="15"/>
      <c r="X463" s="15"/>
      <c r="Y463" s="15"/>
      <c r="Z463" s="15"/>
      <c r="AA463" s="15"/>
      <c r="AB463" s="15"/>
      <c r="AC463" s="15"/>
      <c r="AD463" s="15"/>
      <c r="AE463" s="15"/>
      <c r="AT463" s="219" t="s">
        <v>271</v>
      </c>
      <c r="AU463" s="219" t="s">
        <v>87</v>
      </c>
      <c r="AV463" s="15" t="s">
        <v>269</v>
      </c>
      <c r="AW463" s="15" t="s">
        <v>32</v>
      </c>
      <c r="AX463" s="15" t="s">
        <v>85</v>
      </c>
      <c r="AY463" s="219" t="s">
        <v>177</v>
      </c>
    </row>
    <row r="464" s="2" customFormat="1" ht="24.15" customHeight="1">
      <c r="A464" s="38"/>
      <c r="B464" s="179"/>
      <c r="C464" s="226" t="s">
        <v>798</v>
      </c>
      <c r="D464" s="226" t="s">
        <v>330</v>
      </c>
      <c r="E464" s="227" t="s">
        <v>583</v>
      </c>
      <c r="F464" s="228" t="s">
        <v>584</v>
      </c>
      <c r="G464" s="229" t="s">
        <v>220</v>
      </c>
      <c r="H464" s="230">
        <v>33.701000000000001</v>
      </c>
      <c r="I464" s="231"/>
      <c r="J464" s="232">
        <f>ROUND(I464*H464,2)</f>
        <v>0</v>
      </c>
      <c r="K464" s="228" t="s">
        <v>268</v>
      </c>
      <c r="L464" s="233"/>
      <c r="M464" s="234" t="s">
        <v>1</v>
      </c>
      <c r="N464" s="235" t="s">
        <v>42</v>
      </c>
      <c r="O464" s="77"/>
      <c r="P464" s="189">
        <f>O464*H464</f>
        <v>0</v>
      </c>
      <c r="Q464" s="189">
        <v>0.0030000000000000001</v>
      </c>
      <c r="R464" s="189">
        <f>Q464*H464</f>
        <v>0.101103</v>
      </c>
      <c r="S464" s="189">
        <v>0</v>
      </c>
      <c r="T464" s="190">
        <f>S464*H464</f>
        <v>0</v>
      </c>
      <c r="U464" s="38"/>
      <c r="V464" s="38"/>
      <c r="W464" s="38"/>
      <c r="X464" s="38"/>
      <c r="Y464" s="38"/>
      <c r="Z464" s="38"/>
      <c r="AA464" s="38"/>
      <c r="AB464" s="38"/>
      <c r="AC464" s="38"/>
      <c r="AD464" s="38"/>
      <c r="AE464" s="38"/>
      <c r="AR464" s="191" t="s">
        <v>440</v>
      </c>
      <c r="AT464" s="191" t="s">
        <v>330</v>
      </c>
      <c r="AU464" s="191" t="s">
        <v>87</v>
      </c>
      <c r="AY464" s="19" t="s">
        <v>177</v>
      </c>
      <c r="BE464" s="192">
        <f>IF(N464="základní",J464,0)</f>
        <v>0</v>
      </c>
      <c r="BF464" s="192">
        <f>IF(N464="snížená",J464,0)</f>
        <v>0</v>
      </c>
      <c r="BG464" s="192">
        <f>IF(N464="zákl. přenesená",J464,0)</f>
        <v>0</v>
      </c>
      <c r="BH464" s="192">
        <f>IF(N464="sníž. přenesená",J464,0)</f>
        <v>0</v>
      </c>
      <c r="BI464" s="192">
        <f>IF(N464="nulová",J464,0)</f>
        <v>0</v>
      </c>
      <c r="BJ464" s="19" t="s">
        <v>85</v>
      </c>
      <c r="BK464" s="192">
        <f>ROUND(I464*H464,2)</f>
        <v>0</v>
      </c>
      <c r="BL464" s="19" t="s">
        <v>350</v>
      </c>
      <c r="BM464" s="191" t="s">
        <v>799</v>
      </c>
    </row>
    <row r="465" s="14" customFormat="1">
      <c r="A465" s="14"/>
      <c r="B465" s="210"/>
      <c r="C465" s="14"/>
      <c r="D465" s="193" t="s">
        <v>271</v>
      </c>
      <c r="E465" s="211" t="s">
        <v>1</v>
      </c>
      <c r="F465" s="212" t="s">
        <v>800</v>
      </c>
      <c r="G465" s="14"/>
      <c r="H465" s="213">
        <v>33.701000000000001</v>
      </c>
      <c r="I465" s="214"/>
      <c r="J465" s="14"/>
      <c r="K465" s="14"/>
      <c r="L465" s="210"/>
      <c r="M465" s="215"/>
      <c r="N465" s="216"/>
      <c r="O465" s="216"/>
      <c r="P465" s="216"/>
      <c r="Q465" s="216"/>
      <c r="R465" s="216"/>
      <c r="S465" s="216"/>
      <c r="T465" s="217"/>
      <c r="U465" s="14"/>
      <c r="V465" s="14"/>
      <c r="W465" s="14"/>
      <c r="X465" s="14"/>
      <c r="Y465" s="14"/>
      <c r="Z465" s="14"/>
      <c r="AA465" s="14"/>
      <c r="AB465" s="14"/>
      <c r="AC465" s="14"/>
      <c r="AD465" s="14"/>
      <c r="AE465" s="14"/>
      <c r="AT465" s="211" t="s">
        <v>271</v>
      </c>
      <c r="AU465" s="211" t="s">
        <v>87</v>
      </c>
      <c r="AV465" s="14" t="s">
        <v>87</v>
      </c>
      <c r="AW465" s="14" t="s">
        <v>32</v>
      </c>
      <c r="AX465" s="14" t="s">
        <v>85</v>
      </c>
      <c r="AY465" s="211" t="s">
        <v>177</v>
      </c>
    </row>
    <row r="466" s="2" customFormat="1" ht="21.75" customHeight="1">
      <c r="A466" s="38"/>
      <c r="B466" s="179"/>
      <c r="C466" s="226" t="s">
        <v>801</v>
      </c>
      <c r="D466" s="226" t="s">
        <v>330</v>
      </c>
      <c r="E466" s="227" t="s">
        <v>802</v>
      </c>
      <c r="F466" s="228" t="s">
        <v>803</v>
      </c>
      <c r="G466" s="229" t="s">
        <v>220</v>
      </c>
      <c r="H466" s="230">
        <v>140.55799999999999</v>
      </c>
      <c r="I466" s="231"/>
      <c r="J466" s="232">
        <f>ROUND(I466*H466,2)</f>
        <v>0</v>
      </c>
      <c r="K466" s="228" t="s">
        <v>1</v>
      </c>
      <c r="L466" s="233"/>
      <c r="M466" s="234" t="s">
        <v>1</v>
      </c>
      <c r="N466" s="235" t="s">
        <v>42</v>
      </c>
      <c r="O466" s="77"/>
      <c r="P466" s="189">
        <f>O466*H466</f>
        <v>0</v>
      </c>
      <c r="Q466" s="189">
        <v>0.0155</v>
      </c>
      <c r="R466" s="189">
        <f>Q466*H466</f>
        <v>2.1786490000000001</v>
      </c>
      <c r="S466" s="189">
        <v>0</v>
      </c>
      <c r="T466" s="190">
        <f>S466*H466</f>
        <v>0</v>
      </c>
      <c r="U466" s="38"/>
      <c r="V466" s="38"/>
      <c r="W466" s="38"/>
      <c r="X466" s="38"/>
      <c r="Y466" s="38"/>
      <c r="Z466" s="38"/>
      <c r="AA466" s="38"/>
      <c r="AB466" s="38"/>
      <c r="AC466" s="38"/>
      <c r="AD466" s="38"/>
      <c r="AE466" s="38"/>
      <c r="AR466" s="191" t="s">
        <v>440</v>
      </c>
      <c r="AT466" s="191" t="s">
        <v>330</v>
      </c>
      <c r="AU466" s="191" t="s">
        <v>87</v>
      </c>
      <c r="AY466" s="19" t="s">
        <v>177</v>
      </c>
      <c r="BE466" s="192">
        <f>IF(N466="základní",J466,0)</f>
        <v>0</v>
      </c>
      <c r="BF466" s="192">
        <f>IF(N466="snížená",J466,0)</f>
        <v>0</v>
      </c>
      <c r="BG466" s="192">
        <f>IF(N466="zákl. přenesená",J466,0)</f>
        <v>0</v>
      </c>
      <c r="BH466" s="192">
        <f>IF(N466="sníž. přenesená",J466,0)</f>
        <v>0</v>
      </c>
      <c r="BI466" s="192">
        <f>IF(N466="nulová",J466,0)</f>
        <v>0</v>
      </c>
      <c r="BJ466" s="19" t="s">
        <v>85</v>
      </c>
      <c r="BK466" s="192">
        <f>ROUND(I466*H466,2)</f>
        <v>0</v>
      </c>
      <c r="BL466" s="19" t="s">
        <v>350</v>
      </c>
      <c r="BM466" s="191" t="s">
        <v>804</v>
      </c>
    </row>
    <row r="467" s="14" customFormat="1">
      <c r="A467" s="14"/>
      <c r="B467" s="210"/>
      <c r="C467" s="14"/>
      <c r="D467" s="193" t="s">
        <v>271</v>
      </c>
      <c r="E467" s="211" t="s">
        <v>1</v>
      </c>
      <c r="F467" s="212" t="s">
        <v>805</v>
      </c>
      <c r="G467" s="14"/>
      <c r="H467" s="213">
        <v>140.55799999999999</v>
      </c>
      <c r="I467" s="214"/>
      <c r="J467" s="14"/>
      <c r="K467" s="14"/>
      <c r="L467" s="210"/>
      <c r="M467" s="215"/>
      <c r="N467" s="216"/>
      <c r="O467" s="216"/>
      <c r="P467" s="216"/>
      <c r="Q467" s="216"/>
      <c r="R467" s="216"/>
      <c r="S467" s="216"/>
      <c r="T467" s="217"/>
      <c r="U467" s="14"/>
      <c r="V467" s="14"/>
      <c r="W467" s="14"/>
      <c r="X467" s="14"/>
      <c r="Y467" s="14"/>
      <c r="Z467" s="14"/>
      <c r="AA467" s="14"/>
      <c r="AB467" s="14"/>
      <c r="AC467" s="14"/>
      <c r="AD467" s="14"/>
      <c r="AE467" s="14"/>
      <c r="AT467" s="211" t="s">
        <v>271</v>
      </c>
      <c r="AU467" s="211" t="s">
        <v>87</v>
      </c>
      <c r="AV467" s="14" t="s">
        <v>87</v>
      </c>
      <c r="AW467" s="14" t="s">
        <v>32</v>
      </c>
      <c r="AX467" s="14" t="s">
        <v>85</v>
      </c>
      <c r="AY467" s="211" t="s">
        <v>177</v>
      </c>
    </row>
    <row r="468" s="2" customFormat="1" ht="24.15" customHeight="1">
      <c r="A468" s="38"/>
      <c r="B468" s="179"/>
      <c r="C468" s="180" t="s">
        <v>806</v>
      </c>
      <c r="D468" s="180" t="s">
        <v>180</v>
      </c>
      <c r="E468" s="181" t="s">
        <v>807</v>
      </c>
      <c r="F468" s="182" t="s">
        <v>808</v>
      </c>
      <c r="G468" s="183" t="s">
        <v>762</v>
      </c>
      <c r="H468" s="236"/>
      <c r="I468" s="185"/>
      <c r="J468" s="186">
        <f>ROUND(I468*H468,2)</f>
        <v>0</v>
      </c>
      <c r="K468" s="182" t="s">
        <v>268</v>
      </c>
      <c r="L468" s="39"/>
      <c r="M468" s="187" t="s">
        <v>1</v>
      </c>
      <c r="N468" s="188" t="s">
        <v>42</v>
      </c>
      <c r="O468" s="77"/>
      <c r="P468" s="189">
        <f>O468*H468</f>
        <v>0</v>
      </c>
      <c r="Q468" s="189">
        <v>0</v>
      </c>
      <c r="R468" s="189">
        <f>Q468*H468</f>
        <v>0</v>
      </c>
      <c r="S468" s="189">
        <v>0</v>
      </c>
      <c r="T468" s="190">
        <f>S468*H468</f>
        <v>0</v>
      </c>
      <c r="U468" s="38"/>
      <c r="V468" s="38"/>
      <c r="W468" s="38"/>
      <c r="X468" s="38"/>
      <c r="Y468" s="38"/>
      <c r="Z468" s="38"/>
      <c r="AA468" s="38"/>
      <c r="AB468" s="38"/>
      <c r="AC468" s="38"/>
      <c r="AD468" s="38"/>
      <c r="AE468" s="38"/>
      <c r="AR468" s="191" t="s">
        <v>350</v>
      </c>
      <c r="AT468" s="191" t="s">
        <v>180</v>
      </c>
      <c r="AU468" s="191" t="s">
        <v>87</v>
      </c>
      <c r="AY468" s="19" t="s">
        <v>177</v>
      </c>
      <c r="BE468" s="192">
        <f>IF(N468="základní",J468,0)</f>
        <v>0</v>
      </c>
      <c r="BF468" s="192">
        <f>IF(N468="snížená",J468,0)</f>
        <v>0</v>
      </c>
      <c r="BG468" s="192">
        <f>IF(N468="zákl. přenesená",J468,0)</f>
        <v>0</v>
      </c>
      <c r="BH468" s="192">
        <f>IF(N468="sníž. přenesená",J468,0)</f>
        <v>0</v>
      </c>
      <c r="BI468" s="192">
        <f>IF(N468="nulová",J468,0)</f>
        <v>0</v>
      </c>
      <c r="BJ468" s="19" t="s">
        <v>85</v>
      </c>
      <c r="BK468" s="192">
        <f>ROUND(I468*H468,2)</f>
        <v>0</v>
      </c>
      <c r="BL468" s="19" t="s">
        <v>350</v>
      </c>
      <c r="BM468" s="191" t="s">
        <v>809</v>
      </c>
    </row>
    <row r="469" s="12" customFormat="1" ht="22.8" customHeight="1">
      <c r="A469" s="12"/>
      <c r="B469" s="166"/>
      <c r="C469" s="12"/>
      <c r="D469" s="167" t="s">
        <v>76</v>
      </c>
      <c r="E469" s="177" t="s">
        <v>810</v>
      </c>
      <c r="F469" s="177" t="s">
        <v>100</v>
      </c>
      <c r="G469" s="12"/>
      <c r="H469" s="12"/>
      <c r="I469" s="169"/>
      <c r="J469" s="178">
        <f>BK469</f>
        <v>0</v>
      </c>
      <c r="K469" s="12"/>
      <c r="L469" s="166"/>
      <c r="M469" s="171"/>
      <c r="N469" s="172"/>
      <c r="O469" s="172"/>
      <c r="P469" s="173">
        <f>SUM(P470:P474)</f>
        <v>0</v>
      </c>
      <c r="Q469" s="172"/>
      <c r="R469" s="173">
        <f>SUM(R470:R474)</f>
        <v>0.016199999999999999</v>
      </c>
      <c r="S469" s="172"/>
      <c r="T469" s="174">
        <f>SUM(T470:T474)</f>
        <v>0</v>
      </c>
      <c r="U469" s="12"/>
      <c r="V469" s="12"/>
      <c r="W469" s="12"/>
      <c r="X469" s="12"/>
      <c r="Y469" s="12"/>
      <c r="Z469" s="12"/>
      <c r="AA469" s="12"/>
      <c r="AB469" s="12"/>
      <c r="AC469" s="12"/>
      <c r="AD469" s="12"/>
      <c r="AE469" s="12"/>
      <c r="AR469" s="167" t="s">
        <v>87</v>
      </c>
      <c r="AT469" s="175" t="s">
        <v>76</v>
      </c>
      <c r="AU469" s="175" t="s">
        <v>85</v>
      </c>
      <c r="AY469" s="167" t="s">
        <v>177</v>
      </c>
      <c r="BK469" s="176">
        <f>SUM(BK470:BK474)</f>
        <v>0</v>
      </c>
    </row>
    <row r="470" s="2" customFormat="1" ht="24.15" customHeight="1">
      <c r="A470" s="38"/>
      <c r="B470" s="179"/>
      <c r="C470" s="180" t="s">
        <v>811</v>
      </c>
      <c r="D470" s="180" t="s">
        <v>180</v>
      </c>
      <c r="E470" s="181" t="s">
        <v>812</v>
      </c>
      <c r="F470" s="182" t="s">
        <v>813</v>
      </c>
      <c r="G470" s="183" t="s">
        <v>327</v>
      </c>
      <c r="H470" s="184">
        <v>4</v>
      </c>
      <c r="I470" s="185"/>
      <c r="J470" s="186">
        <f>ROUND(I470*H470,2)</f>
        <v>0</v>
      </c>
      <c r="K470" s="182" t="s">
        <v>268</v>
      </c>
      <c r="L470" s="39"/>
      <c r="M470" s="187" t="s">
        <v>1</v>
      </c>
      <c r="N470" s="188" t="s">
        <v>42</v>
      </c>
      <c r="O470" s="77"/>
      <c r="P470" s="189">
        <f>O470*H470</f>
        <v>0</v>
      </c>
      <c r="Q470" s="189">
        <v>0</v>
      </c>
      <c r="R470" s="189">
        <f>Q470*H470</f>
        <v>0</v>
      </c>
      <c r="S470" s="189">
        <v>0</v>
      </c>
      <c r="T470" s="190">
        <f>S470*H470</f>
        <v>0</v>
      </c>
      <c r="U470" s="38"/>
      <c r="V470" s="38"/>
      <c r="W470" s="38"/>
      <c r="X470" s="38"/>
      <c r="Y470" s="38"/>
      <c r="Z470" s="38"/>
      <c r="AA470" s="38"/>
      <c r="AB470" s="38"/>
      <c r="AC470" s="38"/>
      <c r="AD470" s="38"/>
      <c r="AE470" s="38"/>
      <c r="AR470" s="191" t="s">
        <v>350</v>
      </c>
      <c r="AT470" s="191" t="s">
        <v>180</v>
      </c>
      <c r="AU470" s="191" t="s">
        <v>87</v>
      </c>
      <c r="AY470" s="19" t="s">
        <v>177</v>
      </c>
      <c r="BE470" s="192">
        <f>IF(N470="základní",J470,0)</f>
        <v>0</v>
      </c>
      <c r="BF470" s="192">
        <f>IF(N470="snížená",J470,0)</f>
        <v>0</v>
      </c>
      <c r="BG470" s="192">
        <f>IF(N470="zákl. přenesená",J470,0)</f>
        <v>0</v>
      </c>
      <c r="BH470" s="192">
        <f>IF(N470="sníž. přenesená",J470,0)</f>
        <v>0</v>
      </c>
      <c r="BI470" s="192">
        <f>IF(N470="nulová",J470,0)</f>
        <v>0</v>
      </c>
      <c r="BJ470" s="19" t="s">
        <v>85</v>
      </c>
      <c r="BK470" s="192">
        <f>ROUND(I470*H470,2)</f>
        <v>0</v>
      </c>
      <c r="BL470" s="19" t="s">
        <v>350</v>
      </c>
      <c r="BM470" s="191" t="s">
        <v>814</v>
      </c>
    </row>
    <row r="471" s="14" customFormat="1">
      <c r="A471" s="14"/>
      <c r="B471" s="210"/>
      <c r="C471" s="14"/>
      <c r="D471" s="193" t="s">
        <v>271</v>
      </c>
      <c r="E471" s="211" t="s">
        <v>1</v>
      </c>
      <c r="F471" s="212" t="s">
        <v>815</v>
      </c>
      <c r="G471" s="14"/>
      <c r="H471" s="213">
        <v>4</v>
      </c>
      <c r="I471" s="214"/>
      <c r="J471" s="14"/>
      <c r="K471" s="14"/>
      <c r="L471" s="210"/>
      <c r="M471" s="215"/>
      <c r="N471" s="216"/>
      <c r="O471" s="216"/>
      <c r="P471" s="216"/>
      <c r="Q471" s="216"/>
      <c r="R471" s="216"/>
      <c r="S471" s="216"/>
      <c r="T471" s="217"/>
      <c r="U471" s="14"/>
      <c r="V471" s="14"/>
      <c r="W471" s="14"/>
      <c r="X471" s="14"/>
      <c r="Y471" s="14"/>
      <c r="Z471" s="14"/>
      <c r="AA471" s="14"/>
      <c r="AB471" s="14"/>
      <c r="AC471" s="14"/>
      <c r="AD471" s="14"/>
      <c r="AE471" s="14"/>
      <c r="AT471" s="211" t="s">
        <v>271</v>
      </c>
      <c r="AU471" s="211" t="s">
        <v>87</v>
      </c>
      <c r="AV471" s="14" t="s">
        <v>87</v>
      </c>
      <c r="AW471" s="14" t="s">
        <v>32</v>
      </c>
      <c r="AX471" s="14" t="s">
        <v>85</v>
      </c>
      <c r="AY471" s="211" t="s">
        <v>177</v>
      </c>
    </row>
    <row r="472" s="2" customFormat="1" ht="21.75" customHeight="1">
      <c r="A472" s="38"/>
      <c r="B472" s="179"/>
      <c r="C472" s="226" t="s">
        <v>816</v>
      </c>
      <c r="D472" s="226" t="s">
        <v>330</v>
      </c>
      <c r="E472" s="227" t="s">
        <v>817</v>
      </c>
      <c r="F472" s="228" t="s">
        <v>818</v>
      </c>
      <c r="G472" s="229" t="s">
        <v>327</v>
      </c>
      <c r="H472" s="230">
        <v>2</v>
      </c>
      <c r="I472" s="231"/>
      <c r="J472" s="232">
        <f>ROUND(I472*H472,2)</f>
        <v>0</v>
      </c>
      <c r="K472" s="228" t="s">
        <v>1</v>
      </c>
      <c r="L472" s="233"/>
      <c r="M472" s="234" t="s">
        <v>1</v>
      </c>
      <c r="N472" s="235" t="s">
        <v>42</v>
      </c>
      <c r="O472" s="77"/>
      <c r="P472" s="189">
        <f>O472*H472</f>
        <v>0</v>
      </c>
      <c r="Q472" s="189">
        <v>0.0033</v>
      </c>
      <c r="R472" s="189">
        <f>Q472*H472</f>
        <v>0.0066</v>
      </c>
      <c r="S472" s="189">
        <v>0</v>
      </c>
      <c r="T472" s="190">
        <f>S472*H472</f>
        <v>0</v>
      </c>
      <c r="U472" s="38"/>
      <c r="V472" s="38"/>
      <c r="W472" s="38"/>
      <c r="X472" s="38"/>
      <c r="Y472" s="38"/>
      <c r="Z472" s="38"/>
      <c r="AA472" s="38"/>
      <c r="AB472" s="38"/>
      <c r="AC472" s="38"/>
      <c r="AD472" s="38"/>
      <c r="AE472" s="38"/>
      <c r="AR472" s="191" t="s">
        <v>440</v>
      </c>
      <c r="AT472" s="191" t="s">
        <v>330</v>
      </c>
      <c r="AU472" s="191" t="s">
        <v>87</v>
      </c>
      <c r="AY472" s="19" t="s">
        <v>177</v>
      </c>
      <c r="BE472" s="192">
        <f>IF(N472="základní",J472,0)</f>
        <v>0</v>
      </c>
      <c r="BF472" s="192">
        <f>IF(N472="snížená",J472,0)</f>
        <v>0</v>
      </c>
      <c r="BG472" s="192">
        <f>IF(N472="zákl. přenesená",J472,0)</f>
        <v>0</v>
      </c>
      <c r="BH472" s="192">
        <f>IF(N472="sníž. přenesená",J472,0)</f>
        <v>0</v>
      </c>
      <c r="BI472" s="192">
        <f>IF(N472="nulová",J472,0)</f>
        <v>0</v>
      </c>
      <c r="BJ472" s="19" t="s">
        <v>85</v>
      </c>
      <c r="BK472" s="192">
        <f>ROUND(I472*H472,2)</f>
        <v>0</v>
      </c>
      <c r="BL472" s="19" t="s">
        <v>350</v>
      </c>
      <c r="BM472" s="191" t="s">
        <v>819</v>
      </c>
    </row>
    <row r="473" s="2" customFormat="1" ht="21.75" customHeight="1">
      <c r="A473" s="38"/>
      <c r="B473" s="179"/>
      <c r="C473" s="226" t="s">
        <v>820</v>
      </c>
      <c r="D473" s="226" t="s">
        <v>330</v>
      </c>
      <c r="E473" s="227" t="s">
        <v>821</v>
      </c>
      <c r="F473" s="228" t="s">
        <v>822</v>
      </c>
      <c r="G473" s="229" t="s">
        <v>327</v>
      </c>
      <c r="H473" s="230">
        <v>2</v>
      </c>
      <c r="I473" s="231"/>
      <c r="J473" s="232">
        <f>ROUND(I473*H473,2)</f>
        <v>0</v>
      </c>
      <c r="K473" s="228" t="s">
        <v>1</v>
      </c>
      <c r="L473" s="233"/>
      <c r="M473" s="234" t="s">
        <v>1</v>
      </c>
      <c r="N473" s="235" t="s">
        <v>42</v>
      </c>
      <c r="O473" s="77"/>
      <c r="P473" s="189">
        <f>O473*H473</f>
        <v>0</v>
      </c>
      <c r="Q473" s="189">
        <v>0.0047999999999999996</v>
      </c>
      <c r="R473" s="189">
        <f>Q473*H473</f>
        <v>0.0095999999999999992</v>
      </c>
      <c r="S473" s="189">
        <v>0</v>
      </c>
      <c r="T473" s="190">
        <f>S473*H473</f>
        <v>0</v>
      </c>
      <c r="U473" s="38"/>
      <c r="V473" s="38"/>
      <c r="W473" s="38"/>
      <c r="X473" s="38"/>
      <c r="Y473" s="38"/>
      <c r="Z473" s="38"/>
      <c r="AA473" s="38"/>
      <c r="AB473" s="38"/>
      <c r="AC473" s="38"/>
      <c r="AD473" s="38"/>
      <c r="AE473" s="38"/>
      <c r="AR473" s="191" t="s">
        <v>440</v>
      </c>
      <c r="AT473" s="191" t="s">
        <v>330</v>
      </c>
      <c r="AU473" s="191" t="s">
        <v>87</v>
      </c>
      <c r="AY473" s="19" t="s">
        <v>177</v>
      </c>
      <c r="BE473" s="192">
        <f>IF(N473="základní",J473,0)</f>
        <v>0</v>
      </c>
      <c r="BF473" s="192">
        <f>IF(N473="snížená",J473,0)</f>
        <v>0</v>
      </c>
      <c r="BG473" s="192">
        <f>IF(N473="zákl. přenesená",J473,0)</f>
        <v>0</v>
      </c>
      <c r="BH473" s="192">
        <f>IF(N473="sníž. přenesená",J473,0)</f>
        <v>0</v>
      </c>
      <c r="BI473" s="192">
        <f>IF(N473="nulová",J473,0)</f>
        <v>0</v>
      </c>
      <c r="BJ473" s="19" t="s">
        <v>85</v>
      </c>
      <c r="BK473" s="192">
        <f>ROUND(I473*H473,2)</f>
        <v>0</v>
      </c>
      <c r="BL473" s="19" t="s">
        <v>350</v>
      </c>
      <c r="BM473" s="191" t="s">
        <v>823</v>
      </c>
    </row>
    <row r="474" s="2" customFormat="1" ht="24.15" customHeight="1">
      <c r="A474" s="38"/>
      <c r="B474" s="179"/>
      <c r="C474" s="180" t="s">
        <v>824</v>
      </c>
      <c r="D474" s="180" t="s">
        <v>180</v>
      </c>
      <c r="E474" s="181" t="s">
        <v>825</v>
      </c>
      <c r="F474" s="182" t="s">
        <v>826</v>
      </c>
      <c r="G474" s="183" t="s">
        <v>762</v>
      </c>
      <c r="H474" s="236"/>
      <c r="I474" s="185"/>
      <c r="J474" s="186">
        <f>ROUND(I474*H474,2)</f>
        <v>0</v>
      </c>
      <c r="K474" s="182" t="s">
        <v>268</v>
      </c>
      <c r="L474" s="39"/>
      <c r="M474" s="187" t="s">
        <v>1</v>
      </c>
      <c r="N474" s="188" t="s">
        <v>42</v>
      </c>
      <c r="O474" s="77"/>
      <c r="P474" s="189">
        <f>O474*H474</f>
        <v>0</v>
      </c>
      <c r="Q474" s="189">
        <v>0</v>
      </c>
      <c r="R474" s="189">
        <f>Q474*H474</f>
        <v>0</v>
      </c>
      <c r="S474" s="189">
        <v>0</v>
      </c>
      <c r="T474" s="190">
        <f>S474*H474</f>
        <v>0</v>
      </c>
      <c r="U474" s="38"/>
      <c r="V474" s="38"/>
      <c r="W474" s="38"/>
      <c r="X474" s="38"/>
      <c r="Y474" s="38"/>
      <c r="Z474" s="38"/>
      <c r="AA474" s="38"/>
      <c r="AB474" s="38"/>
      <c r="AC474" s="38"/>
      <c r="AD474" s="38"/>
      <c r="AE474" s="38"/>
      <c r="AR474" s="191" t="s">
        <v>350</v>
      </c>
      <c r="AT474" s="191" t="s">
        <v>180</v>
      </c>
      <c r="AU474" s="191" t="s">
        <v>87</v>
      </c>
      <c r="AY474" s="19" t="s">
        <v>177</v>
      </c>
      <c r="BE474" s="192">
        <f>IF(N474="základní",J474,0)</f>
        <v>0</v>
      </c>
      <c r="BF474" s="192">
        <f>IF(N474="snížená",J474,0)</f>
        <v>0</v>
      </c>
      <c r="BG474" s="192">
        <f>IF(N474="zákl. přenesená",J474,0)</f>
        <v>0</v>
      </c>
      <c r="BH474" s="192">
        <f>IF(N474="sníž. přenesená",J474,0)</f>
        <v>0</v>
      </c>
      <c r="BI474" s="192">
        <f>IF(N474="nulová",J474,0)</f>
        <v>0</v>
      </c>
      <c r="BJ474" s="19" t="s">
        <v>85</v>
      </c>
      <c r="BK474" s="192">
        <f>ROUND(I474*H474,2)</f>
        <v>0</v>
      </c>
      <c r="BL474" s="19" t="s">
        <v>350</v>
      </c>
      <c r="BM474" s="191" t="s">
        <v>827</v>
      </c>
    </row>
    <row r="475" s="12" customFormat="1" ht="22.8" customHeight="1">
      <c r="A475" s="12"/>
      <c r="B475" s="166"/>
      <c r="C475" s="12"/>
      <c r="D475" s="167" t="s">
        <v>76</v>
      </c>
      <c r="E475" s="177" t="s">
        <v>828</v>
      </c>
      <c r="F475" s="177" t="s">
        <v>829</v>
      </c>
      <c r="G475" s="12"/>
      <c r="H475" s="12"/>
      <c r="I475" s="169"/>
      <c r="J475" s="178">
        <f>BK475</f>
        <v>0</v>
      </c>
      <c r="K475" s="12"/>
      <c r="L475" s="166"/>
      <c r="M475" s="171"/>
      <c r="N475" s="172"/>
      <c r="O475" s="172"/>
      <c r="P475" s="173">
        <f>SUM(P476:P519)</f>
        <v>0</v>
      </c>
      <c r="Q475" s="172"/>
      <c r="R475" s="173">
        <f>SUM(R476:R519)</f>
        <v>5.5805042210703002</v>
      </c>
      <c r="S475" s="172"/>
      <c r="T475" s="174">
        <f>SUM(T476:T519)</f>
        <v>0</v>
      </c>
      <c r="U475" s="12"/>
      <c r="V475" s="12"/>
      <c r="W475" s="12"/>
      <c r="X475" s="12"/>
      <c r="Y475" s="12"/>
      <c r="Z475" s="12"/>
      <c r="AA475" s="12"/>
      <c r="AB475" s="12"/>
      <c r="AC475" s="12"/>
      <c r="AD475" s="12"/>
      <c r="AE475" s="12"/>
      <c r="AR475" s="167" t="s">
        <v>87</v>
      </c>
      <c r="AT475" s="175" t="s">
        <v>76</v>
      </c>
      <c r="AU475" s="175" t="s">
        <v>85</v>
      </c>
      <c r="AY475" s="167" t="s">
        <v>177</v>
      </c>
      <c r="BK475" s="176">
        <f>SUM(BK476:BK519)</f>
        <v>0</v>
      </c>
    </row>
    <row r="476" s="2" customFormat="1" ht="16.5" customHeight="1">
      <c r="A476" s="38"/>
      <c r="B476" s="179"/>
      <c r="C476" s="180" t="s">
        <v>830</v>
      </c>
      <c r="D476" s="180" t="s">
        <v>180</v>
      </c>
      <c r="E476" s="181" t="s">
        <v>831</v>
      </c>
      <c r="F476" s="182" t="s">
        <v>832</v>
      </c>
      <c r="G476" s="183" t="s">
        <v>220</v>
      </c>
      <c r="H476" s="184">
        <v>83.239999999999995</v>
      </c>
      <c r="I476" s="185"/>
      <c r="J476" s="186">
        <f>ROUND(I476*H476,2)</f>
        <v>0</v>
      </c>
      <c r="K476" s="182" t="s">
        <v>1</v>
      </c>
      <c r="L476" s="39"/>
      <c r="M476" s="187" t="s">
        <v>1</v>
      </c>
      <c r="N476" s="188" t="s">
        <v>42</v>
      </c>
      <c r="O476" s="77"/>
      <c r="P476" s="189">
        <f>O476*H476</f>
        <v>0</v>
      </c>
      <c r="Q476" s="189">
        <v>0</v>
      </c>
      <c r="R476" s="189">
        <f>Q476*H476</f>
        <v>0</v>
      </c>
      <c r="S476" s="189">
        <v>0</v>
      </c>
      <c r="T476" s="190">
        <f>S476*H476</f>
        <v>0</v>
      </c>
      <c r="U476" s="38"/>
      <c r="V476" s="38"/>
      <c r="W476" s="38"/>
      <c r="X476" s="38"/>
      <c r="Y476" s="38"/>
      <c r="Z476" s="38"/>
      <c r="AA476" s="38"/>
      <c r="AB476" s="38"/>
      <c r="AC476" s="38"/>
      <c r="AD476" s="38"/>
      <c r="AE476" s="38"/>
      <c r="AR476" s="191" t="s">
        <v>350</v>
      </c>
      <c r="AT476" s="191" t="s">
        <v>180</v>
      </c>
      <c r="AU476" s="191" t="s">
        <v>87</v>
      </c>
      <c r="AY476" s="19" t="s">
        <v>177</v>
      </c>
      <c r="BE476" s="192">
        <f>IF(N476="základní",J476,0)</f>
        <v>0</v>
      </c>
      <c r="BF476" s="192">
        <f>IF(N476="snížená",J476,0)</f>
        <v>0</v>
      </c>
      <c r="BG476" s="192">
        <f>IF(N476="zákl. přenesená",J476,0)</f>
        <v>0</v>
      </c>
      <c r="BH476" s="192">
        <f>IF(N476="sníž. přenesená",J476,0)</f>
        <v>0</v>
      </c>
      <c r="BI476" s="192">
        <f>IF(N476="nulová",J476,0)</f>
        <v>0</v>
      </c>
      <c r="BJ476" s="19" t="s">
        <v>85</v>
      </c>
      <c r="BK476" s="192">
        <f>ROUND(I476*H476,2)</f>
        <v>0</v>
      </c>
      <c r="BL476" s="19" t="s">
        <v>350</v>
      </c>
      <c r="BM476" s="191" t="s">
        <v>833</v>
      </c>
    </row>
    <row r="477" s="14" customFormat="1">
      <c r="A477" s="14"/>
      <c r="B477" s="210"/>
      <c r="C477" s="14"/>
      <c r="D477" s="193" t="s">
        <v>271</v>
      </c>
      <c r="E477" s="211" t="s">
        <v>1</v>
      </c>
      <c r="F477" s="212" t="s">
        <v>834</v>
      </c>
      <c r="G477" s="14"/>
      <c r="H477" s="213">
        <v>24.66</v>
      </c>
      <c r="I477" s="214"/>
      <c r="J477" s="14"/>
      <c r="K477" s="14"/>
      <c r="L477" s="210"/>
      <c r="M477" s="215"/>
      <c r="N477" s="216"/>
      <c r="O477" s="216"/>
      <c r="P477" s="216"/>
      <c r="Q477" s="216"/>
      <c r="R477" s="216"/>
      <c r="S477" s="216"/>
      <c r="T477" s="217"/>
      <c r="U477" s="14"/>
      <c r="V477" s="14"/>
      <c r="W477" s="14"/>
      <c r="X477" s="14"/>
      <c r="Y477" s="14"/>
      <c r="Z477" s="14"/>
      <c r="AA477" s="14"/>
      <c r="AB477" s="14"/>
      <c r="AC477" s="14"/>
      <c r="AD477" s="14"/>
      <c r="AE477" s="14"/>
      <c r="AT477" s="211" t="s">
        <v>271</v>
      </c>
      <c r="AU477" s="211" t="s">
        <v>87</v>
      </c>
      <c r="AV477" s="14" t="s">
        <v>87</v>
      </c>
      <c r="AW477" s="14" t="s">
        <v>32</v>
      </c>
      <c r="AX477" s="14" t="s">
        <v>77</v>
      </c>
      <c r="AY477" s="211" t="s">
        <v>177</v>
      </c>
    </row>
    <row r="478" s="14" customFormat="1">
      <c r="A478" s="14"/>
      <c r="B478" s="210"/>
      <c r="C478" s="14"/>
      <c r="D478" s="193" t="s">
        <v>271</v>
      </c>
      <c r="E478" s="211" t="s">
        <v>1</v>
      </c>
      <c r="F478" s="212" t="s">
        <v>835</v>
      </c>
      <c r="G478" s="14"/>
      <c r="H478" s="213">
        <v>6.2000000000000002</v>
      </c>
      <c r="I478" s="214"/>
      <c r="J478" s="14"/>
      <c r="K478" s="14"/>
      <c r="L478" s="210"/>
      <c r="M478" s="215"/>
      <c r="N478" s="216"/>
      <c r="O478" s="216"/>
      <c r="P478" s="216"/>
      <c r="Q478" s="216"/>
      <c r="R478" s="216"/>
      <c r="S478" s="216"/>
      <c r="T478" s="217"/>
      <c r="U478" s="14"/>
      <c r="V478" s="14"/>
      <c r="W478" s="14"/>
      <c r="X478" s="14"/>
      <c r="Y478" s="14"/>
      <c r="Z478" s="14"/>
      <c r="AA478" s="14"/>
      <c r="AB478" s="14"/>
      <c r="AC478" s="14"/>
      <c r="AD478" s="14"/>
      <c r="AE478" s="14"/>
      <c r="AT478" s="211" t="s">
        <v>271</v>
      </c>
      <c r="AU478" s="211" t="s">
        <v>87</v>
      </c>
      <c r="AV478" s="14" t="s">
        <v>87</v>
      </c>
      <c r="AW478" s="14" t="s">
        <v>32</v>
      </c>
      <c r="AX478" s="14" t="s">
        <v>77</v>
      </c>
      <c r="AY478" s="211" t="s">
        <v>177</v>
      </c>
    </row>
    <row r="479" s="14" customFormat="1">
      <c r="A479" s="14"/>
      <c r="B479" s="210"/>
      <c r="C479" s="14"/>
      <c r="D479" s="193" t="s">
        <v>271</v>
      </c>
      <c r="E479" s="211" t="s">
        <v>1</v>
      </c>
      <c r="F479" s="212" t="s">
        <v>836</v>
      </c>
      <c r="G479" s="14"/>
      <c r="H479" s="213">
        <v>11.16</v>
      </c>
      <c r="I479" s="214"/>
      <c r="J479" s="14"/>
      <c r="K479" s="14"/>
      <c r="L479" s="210"/>
      <c r="M479" s="215"/>
      <c r="N479" s="216"/>
      <c r="O479" s="216"/>
      <c r="P479" s="216"/>
      <c r="Q479" s="216"/>
      <c r="R479" s="216"/>
      <c r="S479" s="216"/>
      <c r="T479" s="217"/>
      <c r="U479" s="14"/>
      <c r="V479" s="14"/>
      <c r="W479" s="14"/>
      <c r="X479" s="14"/>
      <c r="Y479" s="14"/>
      <c r="Z479" s="14"/>
      <c r="AA479" s="14"/>
      <c r="AB479" s="14"/>
      <c r="AC479" s="14"/>
      <c r="AD479" s="14"/>
      <c r="AE479" s="14"/>
      <c r="AT479" s="211" t="s">
        <v>271</v>
      </c>
      <c r="AU479" s="211" t="s">
        <v>87</v>
      </c>
      <c r="AV479" s="14" t="s">
        <v>87</v>
      </c>
      <c r="AW479" s="14" t="s">
        <v>32</v>
      </c>
      <c r="AX479" s="14" t="s">
        <v>77</v>
      </c>
      <c r="AY479" s="211" t="s">
        <v>177</v>
      </c>
    </row>
    <row r="480" s="14" customFormat="1">
      <c r="A480" s="14"/>
      <c r="B480" s="210"/>
      <c r="C480" s="14"/>
      <c r="D480" s="193" t="s">
        <v>271</v>
      </c>
      <c r="E480" s="211" t="s">
        <v>1</v>
      </c>
      <c r="F480" s="212" t="s">
        <v>837</v>
      </c>
      <c r="G480" s="14"/>
      <c r="H480" s="213">
        <v>17.969999999999999</v>
      </c>
      <c r="I480" s="214"/>
      <c r="J480" s="14"/>
      <c r="K480" s="14"/>
      <c r="L480" s="210"/>
      <c r="M480" s="215"/>
      <c r="N480" s="216"/>
      <c r="O480" s="216"/>
      <c r="P480" s="216"/>
      <c r="Q480" s="216"/>
      <c r="R480" s="216"/>
      <c r="S480" s="216"/>
      <c r="T480" s="217"/>
      <c r="U480" s="14"/>
      <c r="V480" s="14"/>
      <c r="W480" s="14"/>
      <c r="X480" s="14"/>
      <c r="Y480" s="14"/>
      <c r="Z480" s="14"/>
      <c r="AA480" s="14"/>
      <c r="AB480" s="14"/>
      <c r="AC480" s="14"/>
      <c r="AD480" s="14"/>
      <c r="AE480" s="14"/>
      <c r="AT480" s="211" t="s">
        <v>271</v>
      </c>
      <c r="AU480" s="211" t="s">
        <v>87</v>
      </c>
      <c r="AV480" s="14" t="s">
        <v>87</v>
      </c>
      <c r="AW480" s="14" t="s">
        <v>32</v>
      </c>
      <c r="AX480" s="14" t="s">
        <v>77</v>
      </c>
      <c r="AY480" s="211" t="s">
        <v>177</v>
      </c>
    </row>
    <row r="481" s="14" customFormat="1">
      <c r="A481" s="14"/>
      <c r="B481" s="210"/>
      <c r="C481" s="14"/>
      <c r="D481" s="193" t="s">
        <v>271</v>
      </c>
      <c r="E481" s="211" t="s">
        <v>1</v>
      </c>
      <c r="F481" s="212" t="s">
        <v>838</v>
      </c>
      <c r="G481" s="14"/>
      <c r="H481" s="213">
        <v>23.25</v>
      </c>
      <c r="I481" s="214"/>
      <c r="J481" s="14"/>
      <c r="K481" s="14"/>
      <c r="L481" s="210"/>
      <c r="M481" s="215"/>
      <c r="N481" s="216"/>
      <c r="O481" s="216"/>
      <c r="P481" s="216"/>
      <c r="Q481" s="216"/>
      <c r="R481" s="216"/>
      <c r="S481" s="216"/>
      <c r="T481" s="217"/>
      <c r="U481" s="14"/>
      <c r="V481" s="14"/>
      <c r="W481" s="14"/>
      <c r="X481" s="14"/>
      <c r="Y481" s="14"/>
      <c r="Z481" s="14"/>
      <c r="AA481" s="14"/>
      <c r="AB481" s="14"/>
      <c r="AC481" s="14"/>
      <c r="AD481" s="14"/>
      <c r="AE481" s="14"/>
      <c r="AT481" s="211" t="s">
        <v>271</v>
      </c>
      <c r="AU481" s="211" t="s">
        <v>87</v>
      </c>
      <c r="AV481" s="14" t="s">
        <v>87</v>
      </c>
      <c r="AW481" s="14" t="s">
        <v>32</v>
      </c>
      <c r="AX481" s="14" t="s">
        <v>77</v>
      </c>
      <c r="AY481" s="211" t="s">
        <v>177</v>
      </c>
    </row>
    <row r="482" s="15" customFormat="1">
      <c r="A482" s="15"/>
      <c r="B482" s="218"/>
      <c r="C482" s="15"/>
      <c r="D482" s="193" t="s">
        <v>271</v>
      </c>
      <c r="E482" s="219" t="s">
        <v>1</v>
      </c>
      <c r="F482" s="220" t="s">
        <v>276</v>
      </c>
      <c r="G482" s="15"/>
      <c r="H482" s="221">
        <v>83.239999999999995</v>
      </c>
      <c r="I482" s="222"/>
      <c r="J482" s="15"/>
      <c r="K482" s="15"/>
      <c r="L482" s="218"/>
      <c r="M482" s="223"/>
      <c r="N482" s="224"/>
      <c r="O482" s="224"/>
      <c r="P482" s="224"/>
      <c r="Q482" s="224"/>
      <c r="R482" s="224"/>
      <c r="S482" s="224"/>
      <c r="T482" s="225"/>
      <c r="U482" s="15"/>
      <c r="V482" s="15"/>
      <c r="W482" s="15"/>
      <c r="X482" s="15"/>
      <c r="Y482" s="15"/>
      <c r="Z482" s="15"/>
      <c r="AA482" s="15"/>
      <c r="AB482" s="15"/>
      <c r="AC482" s="15"/>
      <c r="AD482" s="15"/>
      <c r="AE482" s="15"/>
      <c r="AT482" s="219" t="s">
        <v>271</v>
      </c>
      <c r="AU482" s="219" t="s">
        <v>87</v>
      </c>
      <c r="AV482" s="15" t="s">
        <v>269</v>
      </c>
      <c r="AW482" s="15" t="s">
        <v>32</v>
      </c>
      <c r="AX482" s="15" t="s">
        <v>85</v>
      </c>
      <c r="AY482" s="219" t="s">
        <v>177</v>
      </c>
    </row>
    <row r="483" s="2" customFormat="1" ht="24.15" customHeight="1">
      <c r="A483" s="38"/>
      <c r="B483" s="179"/>
      <c r="C483" s="180" t="s">
        <v>839</v>
      </c>
      <c r="D483" s="180" t="s">
        <v>180</v>
      </c>
      <c r="E483" s="181" t="s">
        <v>840</v>
      </c>
      <c r="F483" s="182" t="s">
        <v>841</v>
      </c>
      <c r="G483" s="183" t="s">
        <v>220</v>
      </c>
      <c r="H483" s="184">
        <v>80.269999999999996</v>
      </c>
      <c r="I483" s="185"/>
      <c r="J483" s="186">
        <f>ROUND(I483*H483,2)</f>
        <v>0</v>
      </c>
      <c r="K483" s="182" t="s">
        <v>268</v>
      </c>
      <c r="L483" s="39"/>
      <c r="M483" s="187" t="s">
        <v>1</v>
      </c>
      <c r="N483" s="188" t="s">
        <v>42</v>
      </c>
      <c r="O483" s="77"/>
      <c r="P483" s="189">
        <f>O483*H483</f>
        <v>0</v>
      </c>
      <c r="Q483" s="189">
        <v>0.044283599999999999</v>
      </c>
      <c r="R483" s="189">
        <f>Q483*H483</f>
        <v>3.5546445719999999</v>
      </c>
      <c r="S483" s="189">
        <v>0</v>
      </c>
      <c r="T483" s="190">
        <f>S483*H483</f>
        <v>0</v>
      </c>
      <c r="U483" s="38"/>
      <c r="V483" s="38"/>
      <c r="W483" s="38"/>
      <c r="X483" s="38"/>
      <c r="Y483" s="38"/>
      <c r="Z483" s="38"/>
      <c r="AA483" s="38"/>
      <c r="AB483" s="38"/>
      <c r="AC483" s="38"/>
      <c r="AD483" s="38"/>
      <c r="AE483" s="38"/>
      <c r="AR483" s="191" t="s">
        <v>350</v>
      </c>
      <c r="AT483" s="191" t="s">
        <v>180</v>
      </c>
      <c r="AU483" s="191" t="s">
        <v>87</v>
      </c>
      <c r="AY483" s="19" t="s">
        <v>177</v>
      </c>
      <c r="BE483" s="192">
        <f>IF(N483="základní",J483,0)</f>
        <v>0</v>
      </c>
      <c r="BF483" s="192">
        <f>IF(N483="snížená",J483,0)</f>
        <v>0</v>
      </c>
      <c r="BG483" s="192">
        <f>IF(N483="zákl. přenesená",J483,0)</f>
        <v>0</v>
      </c>
      <c r="BH483" s="192">
        <f>IF(N483="sníž. přenesená",J483,0)</f>
        <v>0</v>
      </c>
      <c r="BI483" s="192">
        <f>IF(N483="nulová",J483,0)</f>
        <v>0</v>
      </c>
      <c r="BJ483" s="19" t="s">
        <v>85</v>
      </c>
      <c r="BK483" s="192">
        <f>ROUND(I483*H483,2)</f>
        <v>0</v>
      </c>
      <c r="BL483" s="19" t="s">
        <v>350</v>
      </c>
      <c r="BM483" s="191" t="s">
        <v>842</v>
      </c>
    </row>
    <row r="484" s="14" customFormat="1">
      <c r="A484" s="14"/>
      <c r="B484" s="210"/>
      <c r="C484" s="14"/>
      <c r="D484" s="193" t="s">
        <v>271</v>
      </c>
      <c r="E484" s="211" t="s">
        <v>1</v>
      </c>
      <c r="F484" s="212" t="s">
        <v>843</v>
      </c>
      <c r="G484" s="14"/>
      <c r="H484" s="213">
        <v>28.800000000000001</v>
      </c>
      <c r="I484" s="214"/>
      <c r="J484" s="14"/>
      <c r="K484" s="14"/>
      <c r="L484" s="210"/>
      <c r="M484" s="215"/>
      <c r="N484" s="216"/>
      <c r="O484" s="216"/>
      <c r="P484" s="216"/>
      <c r="Q484" s="216"/>
      <c r="R484" s="216"/>
      <c r="S484" s="216"/>
      <c r="T484" s="217"/>
      <c r="U484" s="14"/>
      <c r="V484" s="14"/>
      <c r="W484" s="14"/>
      <c r="X484" s="14"/>
      <c r="Y484" s="14"/>
      <c r="Z484" s="14"/>
      <c r="AA484" s="14"/>
      <c r="AB484" s="14"/>
      <c r="AC484" s="14"/>
      <c r="AD484" s="14"/>
      <c r="AE484" s="14"/>
      <c r="AT484" s="211" t="s">
        <v>271</v>
      </c>
      <c r="AU484" s="211" t="s">
        <v>87</v>
      </c>
      <c r="AV484" s="14" t="s">
        <v>87</v>
      </c>
      <c r="AW484" s="14" t="s">
        <v>32</v>
      </c>
      <c r="AX484" s="14" t="s">
        <v>77</v>
      </c>
      <c r="AY484" s="211" t="s">
        <v>177</v>
      </c>
    </row>
    <row r="485" s="14" customFormat="1">
      <c r="A485" s="14"/>
      <c r="B485" s="210"/>
      <c r="C485" s="14"/>
      <c r="D485" s="193" t="s">
        <v>271</v>
      </c>
      <c r="E485" s="211" t="s">
        <v>1</v>
      </c>
      <c r="F485" s="212" t="s">
        <v>844</v>
      </c>
      <c r="G485" s="14"/>
      <c r="H485" s="213">
        <v>-5.8799999999999999</v>
      </c>
      <c r="I485" s="214"/>
      <c r="J485" s="14"/>
      <c r="K485" s="14"/>
      <c r="L485" s="210"/>
      <c r="M485" s="215"/>
      <c r="N485" s="216"/>
      <c r="O485" s="216"/>
      <c r="P485" s="216"/>
      <c r="Q485" s="216"/>
      <c r="R485" s="216"/>
      <c r="S485" s="216"/>
      <c r="T485" s="217"/>
      <c r="U485" s="14"/>
      <c r="V485" s="14"/>
      <c r="W485" s="14"/>
      <c r="X485" s="14"/>
      <c r="Y485" s="14"/>
      <c r="Z485" s="14"/>
      <c r="AA485" s="14"/>
      <c r="AB485" s="14"/>
      <c r="AC485" s="14"/>
      <c r="AD485" s="14"/>
      <c r="AE485" s="14"/>
      <c r="AT485" s="211" t="s">
        <v>271</v>
      </c>
      <c r="AU485" s="211" t="s">
        <v>87</v>
      </c>
      <c r="AV485" s="14" t="s">
        <v>87</v>
      </c>
      <c r="AW485" s="14" t="s">
        <v>32</v>
      </c>
      <c r="AX485" s="14" t="s">
        <v>77</v>
      </c>
      <c r="AY485" s="211" t="s">
        <v>177</v>
      </c>
    </row>
    <row r="486" s="14" customFormat="1">
      <c r="A486" s="14"/>
      <c r="B486" s="210"/>
      <c r="C486" s="14"/>
      <c r="D486" s="193" t="s">
        <v>271</v>
      </c>
      <c r="E486" s="211" t="s">
        <v>1</v>
      </c>
      <c r="F486" s="212" t="s">
        <v>845</v>
      </c>
      <c r="G486" s="14"/>
      <c r="H486" s="213">
        <v>5.3499999999999996</v>
      </c>
      <c r="I486" s="214"/>
      <c r="J486" s="14"/>
      <c r="K486" s="14"/>
      <c r="L486" s="210"/>
      <c r="M486" s="215"/>
      <c r="N486" s="216"/>
      <c r="O486" s="216"/>
      <c r="P486" s="216"/>
      <c r="Q486" s="216"/>
      <c r="R486" s="216"/>
      <c r="S486" s="216"/>
      <c r="T486" s="217"/>
      <c r="U486" s="14"/>
      <c r="V486" s="14"/>
      <c r="W486" s="14"/>
      <c r="X486" s="14"/>
      <c r="Y486" s="14"/>
      <c r="Z486" s="14"/>
      <c r="AA486" s="14"/>
      <c r="AB486" s="14"/>
      <c r="AC486" s="14"/>
      <c r="AD486" s="14"/>
      <c r="AE486" s="14"/>
      <c r="AT486" s="211" t="s">
        <v>271</v>
      </c>
      <c r="AU486" s="211" t="s">
        <v>87</v>
      </c>
      <c r="AV486" s="14" t="s">
        <v>87</v>
      </c>
      <c r="AW486" s="14" t="s">
        <v>32</v>
      </c>
      <c r="AX486" s="14" t="s">
        <v>77</v>
      </c>
      <c r="AY486" s="211" t="s">
        <v>177</v>
      </c>
    </row>
    <row r="487" s="14" customFormat="1">
      <c r="A487" s="14"/>
      <c r="B487" s="210"/>
      <c r="C487" s="14"/>
      <c r="D487" s="193" t="s">
        <v>271</v>
      </c>
      <c r="E487" s="211" t="s">
        <v>1</v>
      </c>
      <c r="F487" s="212" t="s">
        <v>846</v>
      </c>
      <c r="G487" s="14"/>
      <c r="H487" s="213">
        <v>6.9000000000000004</v>
      </c>
      <c r="I487" s="214"/>
      <c r="J487" s="14"/>
      <c r="K487" s="14"/>
      <c r="L487" s="210"/>
      <c r="M487" s="215"/>
      <c r="N487" s="216"/>
      <c r="O487" s="216"/>
      <c r="P487" s="216"/>
      <c r="Q487" s="216"/>
      <c r="R487" s="216"/>
      <c r="S487" s="216"/>
      <c r="T487" s="217"/>
      <c r="U487" s="14"/>
      <c r="V487" s="14"/>
      <c r="W487" s="14"/>
      <c r="X487" s="14"/>
      <c r="Y487" s="14"/>
      <c r="Z487" s="14"/>
      <c r="AA487" s="14"/>
      <c r="AB487" s="14"/>
      <c r="AC487" s="14"/>
      <c r="AD487" s="14"/>
      <c r="AE487" s="14"/>
      <c r="AT487" s="211" t="s">
        <v>271</v>
      </c>
      <c r="AU487" s="211" t="s">
        <v>87</v>
      </c>
      <c r="AV487" s="14" t="s">
        <v>87</v>
      </c>
      <c r="AW487" s="14" t="s">
        <v>32</v>
      </c>
      <c r="AX487" s="14" t="s">
        <v>77</v>
      </c>
      <c r="AY487" s="211" t="s">
        <v>177</v>
      </c>
    </row>
    <row r="488" s="14" customFormat="1">
      <c r="A488" s="14"/>
      <c r="B488" s="210"/>
      <c r="C488" s="14"/>
      <c r="D488" s="193" t="s">
        <v>271</v>
      </c>
      <c r="E488" s="211" t="s">
        <v>1</v>
      </c>
      <c r="F488" s="212" t="s">
        <v>847</v>
      </c>
      <c r="G488" s="14"/>
      <c r="H488" s="213">
        <v>30.260000000000002</v>
      </c>
      <c r="I488" s="214"/>
      <c r="J488" s="14"/>
      <c r="K488" s="14"/>
      <c r="L488" s="210"/>
      <c r="M488" s="215"/>
      <c r="N488" s="216"/>
      <c r="O488" s="216"/>
      <c r="P488" s="216"/>
      <c r="Q488" s="216"/>
      <c r="R488" s="216"/>
      <c r="S488" s="216"/>
      <c r="T488" s="217"/>
      <c r="U488" s="14"/>
      <c r="V488" s="14"/>
      <c r="W488" s="14"/>
      <c r="X488" s="14"/>
      <c r="Y488" s="14"/>
      <c r="Z488" s="14"/>
      <c r="AA488" s="14"/>
      <c r="AB488" s="14"/>
      <c r="AC488" s="14"/>
      <c r="AD488" s="14"/>
      <c r="AE488" s="14"/>
      <c r="AT488" s="211" t="s">
        <v>271</v>
      </c>
      <c r="AU488" s="211" t="s">
        <v>87</v>
      </c>
      <c r="AV488" s="14" t="s">
        <v>87</v>
      </c>
      <c r="AW488" s="14" t="s">
        <v>32</v>
      </c>
      <c r="AX488" s="14" t="s">
        <v>77</v>
      </c>
      <c r="AY488" s="211" t="s">
        <v>177</v>
      </c>
    </row>
    <row r="489" s="14" customFormat="1">
      <c r="A489" s="14"/>
      <c r="B489" s="210"/>
      <c r="C489" s="14"/>
      <c r="D489" s="193" t="s">
        <v>271</v>
      </c>
      <c r="E489" s="211" t="s">
        <v>1</v>
      </c>
      <c r="F489" s="212" t="s">
        <v>848</v>
      </c>
      <c r="G489" s="14"/>
      <c r="H489" s="213">
        <v>-3.3599999999999999</v>
      </c>
      <c r="I489" s="214"/>
      <c r="J489" s="14"/>
      <c r="K489" s="14"/>
      <c r="L489" s="210"/>
      <c r="M489" s="215"/>
      <c r="N489" s="216"/>
      <c r="O489" s="216"/>
      <c r="P489" s="216"/>
      <c r="Q489" s="216"/>
      <c r="R489" s="216"/>
      <c r="S489" s="216"/>
      <c r="T489" s="217"/>
      <c r="U489" s="14"/>
      <c r="V489" s="14"/>
      <c r="W489" s="14"/>
      <c r="X489" s="14"/>
      <c r="Y489" s="14"/>
      <c r="Z489" s="14"/>
      <c r="AA489" s="14"/>
      <c r="AB489" s="14"/>
      <c r="AC489" s="14"/>
      <c r="AD489" s="14"/>
      <c r="AE489" s="14"/>
      <c r="AT489" s="211" t="s">
        <v>271</v>
      </c>
      <c r="AU489" s="211" t="s">
        <v>87</v>
      </c>
      <c r="AV489" s="14" t="s">
        <v>87</v>
      </c>
      <c r="AW489" s="14" t="s">
        <v>32</v>
      </c>
      <c r="AX489" s="14" t="s">
        <v>77</v>
      </c>
      <c r="AY489" s="211" t="s">
        <v>177</v>
      </c>
    </row>
    <row r="490" s="14" customFormat="1">
      <c r="A490" s="14"/>
      <c r="B490" s="210"/>
      <c r="C490" s="14"/>
      <c r="D490" s="193" t="s">
        <v>271</v>
      </c>
      <c r="E490" s="211" t="s">
        <v>1</v>
      </c>
      <c r="F490" s="212" t="s">
        <v>849</v>
      </c>
      <c r="G490" s="14"/>
      <c r="H490" s="213">
        <v>11.199999999999999</v>
      </c>
      <c r="I490" s="214"/>
      <c r="J490" s="14"/>
      <c r="K490" s="14"/>
      <c r="L490" s="210"/>
      <c r="M490" s="215"/>
      <c r="N490" s="216"/>
      <c r="O490" s="216"/>
      <c r="P490" s="216"/>
      <c r="Q490" s="216"/>
      <c r="R490" s="216"/>
      <c r="S490" s="216"/>
      <c r="T490" s="217"/>
      <c r="U490" s="14"/>
      <c r="V490" s="14"/>
      <c r="W490" s="14"/>
      <c r="X490" s="14"/>
      <c r="Y490" s="14"/>
      <c r="Z490" s="14"/>
      <c r="AA490" s="14"/>
      <c r="AB490" s="14"/>
      <c r="AC490" s="14"/>
      <c r="AD490" s="14"/>
      <c r="AE490" s="14"/>
      <c r="AT490" s="211" t="s">
        <v>271</v>
      </c>
      <c r="AU490" s="211" t="s">
        <v>87</v>
      </c>
      <c r="AV490" s="14" t="s">
        <v>87</v>
      </c>
      <c r="AW490" s="14" t="s">
        <v>32</v>
      </c>
      <c r="AX490" s="14" t="s">
        <v>77</v>
      </c>
      <c r="AY490" s="211" t="s">
        <v>177</v>
      </c>
    </row>
    <row r="491" s="14" customFormat="1">
      <c r="A491" s="14"/>
      <c r="B491" s="210"/>
      <c r="C491" s="14"/>
      <c r="D491" s="193" t="s">
        <v>271</v>
      </c>
      <c r="E491" s="211" t="s">
        <v>1</v>
      </c>
      <c r="F491" s="212" t="s">
        <v>307</v>
      </c>
      <c r="G491" s="14"/>
      <c r="H491" s="213">
        <v>7</v>
      </c>
      <c r="I491" s="214"/>
      <c r="J491" s="14"/>
      <c r="K491" s="14"/>
      <c r="L491" s="210"/>
      <c r="M491" s="215"/>
      <c r="N491" s="216"/>
      <c r="O491" s="216"/>
      <c r="P491" s="216"/>
      <c r="Q491" s="216"/>
      <c r="R491" s="216"/>
      <c r="S491" s="216"/>
      <c r="T491" s="217"/>
      <c r="U491" s="14"/>
      <c r="V491" s="14"/>
      <c r="W491" s="14"/>
      <c r="X491" s="14"/>
      <c r="Y491" s="14"/>
      <c r="Z491" s="14"/>
      <c r="AA491" s="14"/>
      <c r="AB491" s="14"/>
      <c r="AC491" s="14"/>
      <c r="AD491" s="14"/>
      <c r="AE491" s="14"/>
      <c r="AT491" s="211" t="s">
        <v>271</v>
      </c>
      <c r="AU491" s="211" t="s">
        <v>87</v>
      </c>
      <c r="AV491" s="14" t="s">
        <v>87</v>
      </c>
      <c r="AW491" s="14" t="s">
        <v>32</v>
      </c>
      <c r="AX491" s="14" t="s">
        <v>77</v>
      </c>
      <c r="AY491" s="211" t="s">
        <v>177</v>
      </c>
    </row>
    <row r="492" s="15" customFormat="1">
      <c r="A492" s="15"/>
      <c r="B492" s="218"/>
      <c r="C492" s="15"/>
      <c r="D492" s="193" t="s">
        <v>271</v>
      </c>
      <c r="E492" s="219" t="s">
        <v>1</v>
      </c>
      <c r="F492" s="220" t="s">
        <v>276</v>
      </c>
      <c r="G492" s="15"/>
      <c r="H492" s="221">
        <v>80.269999999999996</v>
      </c>
      <c r="I492" s="222"/>
      <c r="J492" s="15"/>
      <c r="K492" s="15"/>
      <c r="L492" s="218"/>
      <c r="M492" s="223"/>
      <c r="N492" s="224"/>
      <c r="O492" s="224"/>
      <c r="P492" s="224"/>
      <c r="Q492" s="224"/>
      <c r="R492" s="224"/>
      <c r="S492" s="224"/>
      <c r="T492" s="225"/>
      <c r="U492" s="15"/>
      <c r="V492" s="15"/>
      <c r="W492" s="15"/>
      <c r="X492" s="15"/>
      <c r="Y492" s="15"/>
      <c r="Z492" s="15"/>
      <c r="AA492" s="15"/>
      <c r="AB492" s="15"/>
      <c r="AC492" s="15"/>
      <c r="AD492" s="15"/>
      <c r="AE492" s="15"/>
      <c r="AT492" s="219" t="s">
        <v>271</v>
      </c>
      <c r="AU492" s="219" t="s">
        <v>87</v>
      </c>
      <c r="AV492" s="15" t="s">
        <v>269</v>
      </c>
      <c r="AW492" s="15" t="s">
        <v>32</v>
      </c>
      <c r="AX492" s="15" t="s">
        <v>85</v>
      </c>
      <c r="AY492" s="219" t="s">
        <v>177</v>
      </c>
    </row>
    <row r="493" s="2" customFormat="1" ht="24.15" customHeight="1">
      <c r="A493" s="38"/>
      <c r="B493" s="179"/>
      <c r="C493" s="180" t="s">
        <v>688</v>
      </c>
      <c r="D493" s="180" t="s">
        <v>180</v>
      </c>
      <c r="E493" s="181" t="s">
        <v>850</v>
      </c>
      <c r="F493" s="182" t="s">
        <v>851</v>
      </c>
      <c r="G493" s="183" t="s">
        <v>220</v>
      </c>
      <c r="H493" s="184">
        <v>33.75</v>
      </c>
      <c r="I493" s="185"/>
      <c r="J493" s="186">
        <f>ROUND(I493*H493,2)</f>
        <v>0</v>
      </c>
      <c r="K493" s="182" t="s">
        <v>268</v>
      </c>
      <c r="L493" s="39"/>
      <c r="M493" s="187" t="s">
        <v>1</v>
      </c>
      <c r="N493" s="188" t="s">
        <v>42</v>
      </c>
      <c r="O493" s="77"/>
      <c r="P493" s="189">
        <f>O493*H493</f>
        <v>0</v>
      </c>
      <c r="Q493" s="189">
        <v>0.045704000000000002</v>
      </c>
      <c r="R493" s="189">
        <f>Q493*H493</f>
        <v>1.5425100000000001</v>
      </c>
      <c r="S493" s="189">
        <v>0</v>
      </c>
      <c r="T493" s="190">
        <f>S493*H493</f>
        <v>0</v>
      </c>
      <c r="U493" s="38"/>
      <c r="V493" s="38"/>
      <c r="W493" s="38"/>
      <c r="X493" s="38"/>
      <c r="Y493" s="38"/>
      <c r="Z493" s="38"/>
      <c r="AA493" s="38"/>
      <c r="AB493" s="38"/>
      <c r="AC493" s="38"/>
      <c r="AD493" s="38"/>
      <c r="AE493" s="38"/>
      <c r="AR493" s="191" t="s">
        <v>350</v>
      </c>
      <c r="AT493" s="191" t="s">
        <v>180</v>
      </c>
      <c r="AU493" s="191" t="s">
        <v>87</v>
      </c>
      <c r="AY493" s="19" t="s">
        <v>177</v>
      </c>
      <c r="BE493" s="192">
        <f>IF(N493="základní",J493,0)</f>
        <v>0</v>
      </c>
      <c r="BF493" s="192">
        <f>IF(N493="snížená",J493,0)</f>
        <v>0</v>
      </c>
      <c r="BG493" s="192">
        <f>IF(N493="zákl. přenesená",J493,0)</f>
        <v>0</v>
      </c>
      <c r="BH493" s="192">
        <f>IF(N493="sníž. přenesená",J493,0)</f>
        <v>0</v>
      </c>
      <c r="BI493" s="192">
        <f>IF(N493="nulová",J493,0)</f>
        <v>0</v>
      </c>
      <c r="BJ493" s="19" t="s">
        <v>85</v>
      </c>
      <c r="BK493" s="192">
        <f>ROUND(I493*H493,2)</f>
        <v>0</v>
      </c>
      <c r="BL493" s="19" t="s">
        <v>350</v>
      </c>
      <c r="BM493" s="191" t="s">
        <v>852</v>
      </c>
    </row>
    <row r="494" s="14" customFormat="1">
      <c r="A494" s="14"/>
      <c r="B494" s="210"/>
      <c r="C494" s="14"/>
      <c r="D494" s="193" t="s">
        <v>271</v>
      </c>
      <c r="E494" s="211" t="s">
        <v>1</v>
      </c>
      <c r="F494" s="212" t="s">
        <v>853</v>
      </c>
      <c r="G494" s="14"/>
      <c r="H494" s="213">
        <v>18.91</v>
      </c>
      <c r="I494" s="214"/>
      <c r="J494" s="14"/>
      <c r="K494" s="14"/>
      <c r="L494" s="210"/>
      <c r="M494" s="215"/>
      <c r="N494" s="216"/>
      <c r="O494" s="216"/>
      <c r="P494" s="216"/>
      <c r="Q494" s="216"/>
      <c r="R494" s="216"/>
      <c r="S494" s="216"/>
      <c r="T494" s="217"/>
      <c r="U494" s="14"/>
      <c r="V494" s="14"/>
      <c r="W494" s="14"/>
      <c r="X494" s="14"/>
      <c r="Y494" s="14"/>
      <c r="Z494" s="14"/>
      <c r="AA494" s="14"/>
      <c r="AB494" s="14"/>
      <c r="AC494" s="14"/>
      <c r="AD494" s="14"/>
      <c r="AE494" s="14"/>
      <c r="AT494" s="211" t="s">
        <v>271</v>
      </c>
      <c r="AU494" s="211" t="s">
        <v>87</v>
      </c>
      <c r="AV494" s="14" t="s">
        <v>87</v>
      </c>
      <c r="AW494" s="14" t="s">
        <v>32</v>
      </c>
      <c r="AX494" s="14" t="s">
        <v>77</v>
      </c>
      <c r="AY494" s="211" t="s">
        <v>177</v>
      </c>
    </row>
    <row r="495" s="14" customFormat="1">
      <c r="A495" s="14"/>
      <c r="B495" s="210"/>
      <c r="C495" s="14"/>
      <c r="D495" s="193" t="s">
        <v>271</v>
      </c>
      <c r="E495" s="211" t="s">
        <v>1</v>
      </c>
      <c r="F495" s="212" t="s">
        <v>854</v>
      </c>
      <c r="G495" s="14"/>
      <c r="H495" s="213">
        <v>11.84</v>
      </c>
      <c r="I495" s="214"/>
      <c r="J495" s="14"/>
      <c r="K495" s="14"/>
      <c r="L495" s="210"/>
      <c r="M495" s="215"/>
      <c r="N495" s="216"/>
      <c r="O495" s="216"/>
      <c r="P495" s="216"/>
      <c r="Q495" s="216"/>
      <c r="R495" s="216"/>
      <c r="S495" s="216"/>
      <c r="T495" s="217"/>
      <c r="U495" s="14"/>
      <c r="V495" s="14"/>
      <c r="W495" s="14"/>
      <c r="X495" s="14"/>
      <c r="Y495" s="14"/>
      <c r="Z495" s="14"/>
      <c r="AA495" s="14"/>
      <c r="AB495" s="14"/>
      <c r="AC495" s="14"/>
      <c r="AD495" s="14"/>
      <c r="AE495" s="14"/>
      <c r="AT495" s="211" t="s">
        <v>271</v>
      </c>
      <c r="AU495" s="211" t="s">
        <v>87</v>
      </c>
      <c r="AV495" s="14" t="s">
        <v>87</v>
      </c>
      <c r="AW495" s="14" t="s">
        <v>32</v>
      </c>
      <c r="AX495" s="14" t="s">
        <v>77</v>
      </c>
      <c r="AY495" s="211" t="s">
        <v>177</v>
      </c>
    </row>
    <row r="496" s="14" customFormat="1">
      <c r="A496" s="14"/>
      <c r="B496" s="210"/>
      <c r="C496" s="14"/>
      <c r="D496" s="193" t="s">
        <v>271</v>
      </c>
      <c r="E496" s="211" t="s">
        <v>1</v>
      </c>
      <c r="F496" s="212" t="s">
        <v>194</v>
      </c>
      <c r="G496" s="14"/>
      <c r="H496" s="213">
        <v>3</v>
      </c>
      <c r="I496" s="214"/>
      <c r="J496" s="14"/>
      <c r="K496" s="14"/>
      <c r="L496" s="210"/>
      <c r="M496" s="215"/>
      <c r="N496" s="216"/>
      <c r="O496" s="216"/>
      <c r="P496" s="216"/>
      <c r="Q496" s="216"/>
      <c r="R496" s="216"/>
      <c r="S496" s="216"/>
      <c r="T496" s="217"/>
      <c r="U496" s="14"/>
      <c r="V496" s="14"/>
      <c r="W496" s="14"/>
      <c r="X496" s="14"/>
      <c r="Y496" s="14"/>
      <c r="Z496" s="14"/>
      <c r="AA496" s="14"/>
      <c r="AB496" s="14"/>
      <c r="AC496" s="14"/>
      <c r="AD496" s="14"/>
      <c r="AE496" s="14"/>
      <c r="AT496" s="211" t="s">
        <v>271</v>
      </c>
      <c r="AU496" s="211" t="s">
        <v>87</v>
      </c>
      <c r="AV496" s="14" t="s">
        <v>87</v>
      </c>
      <c r="AW496" s="14" t="s">
        <v>32</v>
      </c>
      <c r="AX496" s="14" t="s">
        <v>77</v>
      </c>
      <c r="AY496" s="211" t="s">
        <v>177</v>
      </c>
    </row>
    <row r="497" s="15" customFormat="1">
      <c r="A497" s="15"/>
      <c r="B497" s="218"/>
      <c r="C497" s="15"/>
      <c r="D497" s="193" t="s">
        <v>271</v>
      </c>
      <c r="E497" s="219" t="s">
        <v>1</v>
      </c>
      <c r="F497" s="220" t="s">
        <v>276</v>
      </c>
      <c r="G497" s="15"/>
      <c r="H497" s="221">
        <v>33.75</v>
      </c>
      <c r="I497" s="222"/>
      <c r="J497" s="15"/>
      <c r="K497" s="15"/>
      <c r="L497" s="218"/>
      <c r="M497" s="223"/>
      <c r="N497" s="224"/>
      <c r="O497" s="224"/>
      <c r="P497" s="224"/>
      <c r="Q497" s="224"/>
      <c r="R497" s="224"/>
      <c r="S497" s="224"/>
      <c r="T497" s="225"/>
      <c r="U497" s="15"/>
      <c r="V497" s="15"/>
      <c r="W497" s="15"/>
      <c r="X497" s="15"/>
      <c r="Y497" s="15"/>
      <c r="Z497" s="15"/>
      <c r="AA497" s="15"/>
      <c r="AB497" s="15"/>
      <c r="AC497" s="15"/>
      <c r="AD497" s="15"/>
      <c r="AE497" s="15"/>
      <c r="AT497" s="219" t="s">
        <v>271</v>
      </c>
      <c r="AU497" s="219" t="s">
        <v>87</v>
      </c>
      <c r="AV497" s="15" t="s">
        <v>269</v>
      </c>
      <c r="AW497" s="15" t="s">
        <v>32</v>
      </c>
      <c r="AX497" s="15" t="s">
        <v>85</v>
      </c>
      <c r="AY497" s="219" t="s">
        <v>177</v>
      </c>
    </row>
    <row r="498" s="2" customFormat="1" ht="16.5" customHeight="1">
      <c r="A498" s="38"/>
      <c r="B498" s="179"/>
      <c r="C498" s="180" t="s">
        <v>855</v>
      </c>
      <c r="D498" s="180" t="s">
        <v>180</v>
      </c>
      <c r="E498" s="181" t="s">
        <v>856</v>
      </c>
      <c r="F498" s="182" t="s">
        <v>857</v>
      </c>
      <c r="G498" s="183" t="s">
        <v>650</v>
      </c>
      <c r="H498" s="184">
        <v>1</v>
      </c>
      <c r="I498" s="185"/>
      <c r="J498" s="186">
        <f>ROUND(I498*H498,2)</f>
        <v>0</v>
      </c>
      <c r="K498" s="182" t="s">
        <v>1</v>
      </c>
      <c r="L498" s="39"/>
      <c r="M498" s="187" t="s">
        <v>1</v>
      </c>
      <c r="N498" s="188" t="s">
        <v>42</v>
      </c>
      <c r="O498" s="77"/>
      <c r="P498" s="189">
        <f>O498*H498</f>
        <v>0</v>
      </c>
      <c r="Q498" s="189">
        <v>0</v>
      </c>
      <c r="R498" s="189">
        <f>Q498*H498</f>
        <v>0</v>
      </c>
      <c r="S498" s="189">
        <v>0</v>
      </c>
      <c r="T498" s="190">
        <f>S498*H498</f>
        <v>0</v>
      </c>
      <c r="U498" s="38"/>
      <c r="V498" s="38"/>
      <c r="W498" s="38"/>
      <c r="X498" s="38"/>
      <c r="Y498" s="38"/>
      <c r="Z498" s="38"/>
      <c r="AA498" s="38"/>
      <c r="AB498" s="38"/>
      <c r="AC498" s="38"/>
      <c r="AD498" s="38"/>
      <c r="AE498" s="38"/>
      <c r="AR498" s="191" t="s">
        <v>350</v>
      </c>
      <c r="AT498" s="191" t="s">
        <v>180</v>
      </c>
      <c r="AU498" s="191" t="s">
        <v>87</v>
      </c>
      <c r="AY498" s="19" t="s">
        <v>177</v>
      </c>
      <c r="BE498" s="192">
        <f>IF(N498="základní",J498,0)</f>
        <v>0</v>
      </c>
      <c r="BF498" s="192">
        <f>IF(N498="snížená",J498,0)</f>
        <v>0</v>
      </c>
      <c r="BG498" s="192">
        <f>IF(N498="zákl. přenesená",J498,0)</f>
        <v>0</v>
      </c>
      <c r="BH498" s="192">
        <f>IF(N498="sníž. přenesená",J498,0)</f>
        <v>0</v>
      </c>
      <c r="BI498" s="192">
        <f>IF(N498="nulová",J498,0)</f>
        <v>0</v>
      </c>
      <c r="BJ498" s="19" t="s">
        <v>85</v>
      </c>
      <c r="BK498" s="192">
        <f>ROUND(I498*H498,2)</f>
        <v>0</v>
      </c>
      <c r="BL498" s="19" t="s">
        <v>350</v>
      </c>
      <c r="BM498" s="191" t="s">
        <v>858</v>
      </c>
    </row>
    <row r="499" s="2" customFormat="1">
      <c r="A499" s="38"/>
      <c r="B499" s="39"/>
      <c r="C499" s="38"/>
      <c r="D499" s="193" t="s">
        <v>187</v>
      </c>
      <c r="E499" s="38"/>
      <c r="F499" s="194" t="s">
        <v>859</v>
      </c>
      <c r="G499" s="38"/>
      <c r="H499" s="38"/>
      <c r="I499" s="195"/>
      <c r="J499" s="38"/>
      <c r="K499" s="38"/>
      <c r="L499" s="39"/>
      <c r="M499" s="196"/>
      <c r="N499" s="197"/>
      <c r="O499" s="77"/>
      <c r="P499" s="77"/>
      <c r="Q499" s="77"/>
      <c r="R499" s="77"/>
      <c r="S499" s="77"/>
      <c r="T499" s="78"/>
      <c r="U499" s="38"/>
      <c r="V499" s="38"/>
      <c r="W499" s="38"/>
      <c r="X499" s="38"/>
      <c r="Y499" s="38"/>
      <c r="Z499" s="38"/>
      <c r="AA499" s="38"/>
      <c r="AB499" s="38"/>
      <c r="AC499" s="38"/>
      <c r="AD499" s="38"/>
      <c r="AE499" s="38"/>
      <c r="AT499" s="19" t="s">
        <v>187</v>
      </c>
      <c r="AU499" s="19" t="s">
        <v>87</v>
      </c>
    </row>
    <row r="500" s="2" customFormat="1" ht="21.75" customHeight="1">
      <c r="A500" s="38"/>
      <c r="B500" s="179"/>
      <c r="C500" s="180" t="s">
        <v>860</v>
      </c>
      <c r="D500" s="180" t="s">
        <v>180</v>
      </c>
      <c r="E500" s="181" t="s">
        <v>861</v>
      </c>
      <c r="F500" s="182" t="s">
        <v>862</v>
      </c>
      <c r="G500" s="183" t="s">
        <v>220</v>
      </c>
      <c r="H500" s="184">
        <v>114.02</v>
      </c>
      <c r="I500" s="185"/>
      <c r="J500" s="186">
        <f>ROUND(I500*H500,2)</f>
        <v>0</v>
      </c>
      <c r="K500" s="182" t="s">
        <v>268</v>
      </c>
      <c r="L500" s="39"/>
      <c r="M500" s="187" t="s">
        <v>1</v>
      </c>
      <c r="N500" s="188" t="s">
        <v>42</v>
      </c>
      <c r="O500" s="77"/>
      <c r="P500" s="189">
        <f>O500*H500</f>
        <v>0</v>
      </c>
      <c r="Q500" s="189">
        <v>0.00020000000000000001</v>
      </c>
      <c r="R500" s="189">
        <f>Q500*H500</f>
        <v>0.022804000000000001</v>
      </c>
      <c r="S500" s="189">
        <v>0</v>
      </c>
      <c r="T500" s="190">
        <f>S500*H500</f>
        <v>0</v>
      </c>
      <c r="U500" s="38"/>
      <c r="V500" s="38"/>
      <c r="W500" s="38"/>
      <c r="X500" s="38"/>
      <c r="Y500" s="38"/>
      <c r="Z500" s="38"/>
      <c r="AA500" s="38"/>
      <c r="AB500" s="38"/>
      <c r="AC500" s="38"/>
      <c r="AD500" s="38"/>
      <c r="AE500" s="38"/>
      <c r="AR500" s="191" t="s">
        <v>350</v>
      </c>
      <c r="AT500" s="191" t="s">
        <v>180</v>
      </c>
      <c r="AU500" s="191" t="s">
        <v>87</v>
      </c>
      <c r="AY500" s="19" t="s">
        <v>177</v>
      </c>
      <c r="BE500" s="192">
        <f>IF(N500="základní",J500,0)</f>
        <v>0</v>
      </c>
      <c r="BF500" s="192">
        <f>IF(N500="snížená",J500,0)</f>
        <v>0</v>
      </c>
      <c r="BG500" s="192">
        <f>IF(N500="zákl. přenesená",J500,0)</f>
        <v>0</v>
      </c>
      <c r="BH500" s="192">
        <f>IF(N500="sníž. přenesená",J500,0)</f>
        <v>0</v>
      </c>
      <c r="BI500" s="192">
        <f>IF(N500="nulová",J500,0)</f>
        <v>0</v>
      </c>
      <c r="BJ500" s="19" t="s">
        <v>85</v>
      </c>
      <c r="BK500" s="192">
        <f>ROUND(I500*H500,2)</f>
        <v>0</v>
      </c>
      <c r="BL500" s="19" t="s">
        <v>350</v>
      </c>
      <c r="BM500" s="191" t="s">
        <v>863</v>
      </c>
    </row>
    <row r="501" s="14" customFormat="1">
      <c r="A501" s="14"/>
      <c r="B501" s="210"/>
      <c r="C501" s="14"/>
      <c r="D501" s="193" t="s">
        <v>271</v>
      </c>
      <c r="E501" s="211" t="s">
        <v>1</v>
      </c>
      <c r="F501" s="212" t="s">
        <v>864</v>
      </c>
      <c r="G501" s="14"/>
      <c r="H501" s="213">
        <v>114.02</v>
      </c>
      <c r="I501" s="214"/>
      <c r="J501" s="14"/>
      <c r="K501" s="14"/>
      <c r="L501" s="210"/>
      <c r="M501" s="215"/>
      <c r="N501" s="216"/>
      <c r="O501" s="216"/>
      <c r="P501" s="216"/>
      <c r="Q501" s="216"/>
      <c r="R501" s="216"/>
      <c r="S501" s="216"/>
      <c r="T501" s="217"/>
      <c r="U501" s="14"/>
      <c r="V501" s="14"/>
      <c r="W501" s="14"/>
      <c r="X501" s="14"/>
      <c r="Y501" s="14"/>
      <c r="Z501" s="14"/>
      <c r="AA501" s="14"/>
      <c r="AB501" s="14"/>
      <c r="AC501" s="14"/>
      <c r="AD501" s="14"/>
      <c r="AE501" s="14"/>
      <c r="AT501" s="211" t="s">
        <v>271</v>
      </c>
      <c r="AU501" s="211" t="s">
        <v>87</v>
      </c>
      <c r="AV501" s="14" t="s">
        <v>87</v>
      </c>
      <c r="AW501" s="14" t="s">
        <v>32</v>
      </c>
      <c r="AX501" s="14" t="s">
        <v>85</v>
      </c>
      <c r="AY501" s="211" t="s">
        <v>177</v>
      </c>
    </row>
    <row r="502" s="2" customFormat="1" ht="24.15" customHeight="1">
      <c r="A502" s="38"/>
      <c r="B502" s="179"/>
      <c r="C502" s="180" t="s">
        <v>865</v>
      </c>
      <c r="D502" s="180" t="s">
        <v>180</v>
      </c>
      <c r="E502" s="181" t="s">
        <v>866</v>
      </c>
      <c r="F502" s="182" t="s">
        <v>867</v>
      </c>
      <c r="G502" s="183" t="s">
        <v>220</v>
      </c>
      <c r="H502" s="184">
        <v>120.667</v>
      </c>
      <c r="I502" s="185"/>
      <c r="J502" s="186">
        <f>ROUND(I502*H502,2)</f>
        <v>0</v>
      </c>
      <c r="K502" s="182" t="s">
        <v>268</v>
      </c>
      <c r="L502" s="39"/>
      <c r="M502" s="187" t="s">
        <v>1</v>
      </c>
      <c r="N502" s="188" t="s">
        <v>42</v>
      </c>
      <c r="O502" s="77"/>
      <c r="P502" s="189">
        <f>O502*H502</f>
        <v>0</v>
      </c>
      <c r="Q502" s="189">
        <v>0.00034141089999999998</v>
      </c>
      <c r="R502" s="189">
        <f>Q502*H502</f>
        <v>0.041197029070299998</v>
      </c>
      <c r="S502" s="189">
        <v>0</v>
      </c>
      <c r="T502" s="190">
        <f>S502*H502</f>
        <v>0</v>
      </c>
      <c r="U502" s="38"/>
      <c r="V502" s="38"/>
      <c r="W502" s="38"/>
      <c r="X502" s="38"/>
      <c r="Y502" s="38"/>
      <c r="Z502" s="38"/>
      <c r="AA502" s="38"/>
      <c r="AB502" s="38"/>
      <c r="AC502" s="38"/>
      <c r="AD502" s="38"/>
      <c r="AE502" s="38"/>
      <c r="AR502" s="191" t="s">
        <v>350</v>
      </c>
      <c r="AT502" s="191" t="s">
        <v>180</v>
      </c>
      <c r="AU502" s="191" t="s">
        <v>87</v>
      </c>
      <c r="AY502" s="19" t="s">
        <v>177</v>
      </c>
      <c r="BE502" s="192">
        <f>IF(N502="základní",J502,0)</f>
        <v>0</v>
      </c>
      <c r="BF502" s="192">
        <f>IF(N502="snížená",J502,0)</f>
        <v>0</v>
      </c>
      <c r="BG502" s="192">
        <f>IF(N502="zákl. přenesená",J502,0)</f>
        <v>0</v>
      </c>
      <c r="BH502" s="192">
        <f>IF(N502="sníž. přenesená",J502,0)</f>
        <v>0</v>
      </c>
      <c r="BI502" s="192">
        <f>IF(N502="nulová",J502,0)</f>
        <v>0</v>
      </c>
      <c r="BJ502" s="19" t="s">
        <v>85</v>
      </c>
      <c r="BK502" s="192">
        <f>ROUND(I502*H502,2)</f>
        <v>0</v>
      </c>
      <c r="BL502" s="19" t="s">
        <v>350</v>
      </c>
      <c r="BM502" s="191" t="s">
        <v>868</v>
      </c>
    </row>
    <row r="503" s="14" customFormat="1">
      <c r="A503" s="14"/>
      <c r="B503" s="210"/>
      <c r="C503" s="14"/>
      <c r="D503" s="193" t="s">
        <v>271</v>
      </c>
      <c r="E503" s="211" t="s">
        <v>1</v>
      </c>
      <c r="F503" s="212" t="s">
        <v>226</v>
      </c>
      <c r="G503" s="14"/>
      <c r="H503" s="213">
        <v>31.109999999999999</v>
      </c>
      <c r="I503" s="214"/>
      <c r="J503" s="14"/>
      <c r="K503" s="14"/>
      <c r="L503" s="210"/>
      <c r="M503" s="215"/>
      <c r="N503" s="216"/>
      <c r="O503" s="216"/>
      <c r="P503" s="216"/>
      <c r="Q503" s="216"/>
      <c r="R503" s="216"/>
      <c r="S503" s="216"/>
      <c r="T503" s="217"/>
      <c r="U503" s="14"/>
      <c r="V503" s="14"/>
      <c r="W503" s="14"/>
      <c r="X503" s="14"/>
      <c r="Y503" s="14"/>
      <c r="Z503" s="14"/>
      <c r="AA503" s="14"/>
      <c r="AB503" s="14"/>
      <c r="AC503" s="14"/>
      <c r="AD503" s="14"/>
      <c r="AE503" s="14"/>
      <c r="AT503" s="211" t="s">
        <v>271</v>
      </c>
      <c r="AU503" s="211" t="s">
        <v>87</v>
      </c>
      <c r="AV503" s="14" t="s">
        <v>87</v>
      </c>
      <c r="AW503" s="14" t="s">
        <v>32</v>
      </c>
      <c r="AX503" s="14" t="s">
        <v>77</v>
      </c>
      <c r="AY503" s="211" t="s">
        <v>177</v>
      </c>
    </row>
    <row r="504" s="14" customFormat="1">
      <c r="A504" s="14"/>
      <c r="B504" s="210"/>
      <c r="C504" s="14"/>
      <c r="D504" s="193" t="s">
        <v>271</v>
      </c>
      <c r="E504" s="211" t="s">
        <v>1</v>
      </c>
      <c r="F504" s="212" t="s">
        <v>224</v>
      </c>
      <c r="G504" s="14"/>
      <c r="H504" s="213">
        <v>89.557000000000002</v>
      </c>
      <c r="I504" s="214"/>
      <c r="J504" s="14"/>
      <c r="K504" s="14"/>
      <c r="L504" s="210"/>
      <c r="M504" s="215"/>
      <c r="N504" s="216"/>
      <c r="O504" s="216"/>
      <c r="P504" s="216"/>
      <c r="Q504" s="216"/>
      <c r="R504" s="216"/>
      <c r="S504" s="216"/>
      <c r="T504" s="217"/>
      <c r="U504" s="14"/>
      <c r="V504" s="14"/>
      <c r="W504" s="14"/>
      <c r="X504" s="14"/>
      <c r="Y504" s="14"/>
      <c r="Z504" s="14"/>
      <c r="AA504" s="14"/>
      <c r="AB504" s="14"/>
      <c r="AC504" s="14"/>
      <c r="AD504" s="14"/>
      <c r="AE504" s="14"/>
      <c r="AT504" s="211" t="s">
        <v>271</v>
      </c>
      <c r="AU504" s="211" t="s">
        <v>87</v>
      </c>
      <c r="AV504" s="14" t="s">
        <v>87</v>
      </c>
      <c r="AW504" s="14" t="s">
        <v>32</v>
      </c>
      <c r="AX504" s="14" t="s">
        <v>77</v>
      </c>
      <c r="AY504" s="211" t="s">
        <v>177</v>
      </c>
    </row>
    <row r="505" s="15" customFormat="1">
      <c r="A505" s="15"/>
      <c r="B505" s="218"/>
      <c r="C505" s="15"/>
      <c r="D505" s="193" t="s">
        <v>271</v>
      </c>
      <c r="E505" s="219" t="s">
        <v>1</v>
      </c>
      <c r="F505" s="220" t="s">
        <v>276</v>
      </c>
      <c r="G505" s="15"/>
      <c r="H505" s="221">
        <v>120.667</v>
      </c>
      <c r="I505" s="222"/>
      <c r="J505" s="15"/>
      <c r="K505" s="15"/>
      <c r="L505" s="218"/>
      <c r="M505" s="223"/>
      <c r="N505" s="224"/>
      <c r="O505" s="224"/>
      <c r="P505" s="224"/>
      <c r="Q505" s="224"/>
      <c r="R505" s="224"/>
      <c r="S505" s="224"/>
      <c r="T505" s="225"/>
      <c r="U505" s="15"/>
      <c r="V505" s="15"/>
      <c r="W505" s="15"/>
      <c r="X505" s="15"/>
      <c r="Y505" s="15"/>
      <c r="Z505" s="15"/>
      <c r="AA505" s="15"/>
      <c r="AB505" s="15"/>
      <c r="AC505" s="15"/>
      <c r="AD505" s="15"/>
      <c r="AE505" s="15"/>
      <c r="AT505" s="219" t="s">
        <v>271</v>
      </c>
      <c r="AU505" s="219" t="s">
        <v>87</v>
      </c>
      <c r="AV505" s="15" t="s">
        <v>269</v>
      </c>
      <c r="AW505" s="15" t="s">
        <v>32</v>
      </c>
      <c r="AX505" s="15" t="s">
        <v>85</v>
      </c>
      <c r="AY505" s="219" t="s">
        <v>177</v>
      </c>
    </row>
    <row r="506" s="2" customFormat="1" ht="16.5" customHeight="1">
      <c r="A506" s="38"/>
      <c r="B506" s="179"/>
      <c r="C506" s="226" t="s">
        <v>869</v>
      </c>
      <c r="D506" s="226" t="s">
        <v>330</v>
      </c>
      <c r="E506" s="227" t="s">
        <v>870</v>
      </c>
      <c r="F506" s="228" t="s">
        <v>871</v>
      </c>
      <c r="G506" s="229" t="s">
        <v>369</v>
      </c>
      <c r="H506" s="230">
        <v>301.66800000000001</v>
      </c>
      <c r="I506" s="231"/>
      <c r="J506" s="232">
        <f>ROUND(I506*H506,2)</f>
        <v>0</v>
      </c>
      <c r="K506" s="228" t="s">
        <v>1</v>
      </c>
      <c r="L506" s="233"/>
      <c r="M506" s="234" t="s">
        <v>1</v>
      </c>
      <c r="N506" s="235" t="s">
        <v>42</v>
      </c>
      <c r="O506" s="77"/>
      <c r="P506" s="189">
        <f>O506*H506</f>
        <v>0</v>
      </c>
      <c r="Q506" s="189">
        <v>0.00054000000000000001</v>
      </c>
      <c r="R506" s="189">
        <f>Q506*H506</f>
        <v>0.16290072</v>
      </c>
      <c r="S506" s="189">
        <v>0</v>
      </c>
      <c r="T506" s="190">
        <f>S506*H506</f>
        <v>0</v>
      </c>
      <c r="U506" s="38"/>
      <c r="V506" s="38"/>
      <c r="W506" s="38"/>
      <c r="X506" s="38"/>
      <c r="Y506" s="38"/>
      <c r="Z506" s="38"/>
      <c r="AA506" s="38"/>
      <c r="AB506" s="38"/>
      <c r="AC506" s="38"/>
      <c r="AD506" s="38"/>
      <c r="AE506" s="38"/>
      <c r="AR506" s="191" t="s">
        <v>440</v>
      </c>
      <c r="AT506" s="191" t="s">
        <v>330</v>
      </c>
      <c r="AU506" s="191" t="s">
        <v>87</v>
      </c>
      <c r="AY506" s="19" t="s">
        <v>177</v>
      </c>
      <c r="BE506" s="192">
        <f>IF(N506="základní",J506,0)</f>
        <v>0</v>
      </c>
      <c r="BF506" s="192">
        <f>IF(N506="snížená",J506,0)</f>
        <v>0</v>
      </c>
      <c r="BG506" s="192">
        <f>IF(N506="zákl. přenesená",J506,0)</f>
        <v>0</v>
      </c>
      <c r="BH506" s="192">
        <f>IF(N506="sníž. přenesená",J506,0)</f>
        <v>0</v>
      </c>
      <c r="BI506" s="192">
        <f>IF(N506="nulová",J506,0)</f>
        <v>0</v>
      </c>
      <c r="BJ506" s="19" t="s">
        <v>85</v>
      </c>
      <c r="BK506" s="192">
        <f>ROUND(I506*H506,2)</f>
        <v>0</v>
      </c>
      <c r="BL506" s="19" t="s">
        <v>350</v>
      </c>
      <c r="BM506" s="191" t="s">
        <v>872</v>
      </c>
    </row>
    <row r="507" s="14" customFormat="1">
      <c r="A507" s="14"/>
      <c r="B507" s="210"/>
      <c r="C507" s="14"/>
      <c r="D507" s="193" t="s">
        <v>271</v>
      </c>
      <c r="E507" s="211" t="s">
        <v>1</v>
      </c>
      <c r="F507" s="212" t="s">
        <v>873</v>
      </c>
      <c r="G507" s="14"/>
      <c r="H507" s="213">
        <v>301.66800000000001</v>
      </c>
      <c r="I507" s="214"/>
      <c r="J507" s="14"/>
      <c r="K507" s="14"/>
      <c r="L507" s="210"/>
      <c r="M507" s="215"/>
      <c r="N507" s="216"/>
      <c r="O507" s="216"/>
      <c r="P507" s="216"/>
      <c r="Q507" s="216"/>
      <c r="R507" s="216"/>
      <c r="S507" s="216"/>
      <c r="T507" s="217"/>
      <c r="U507" s="14"/>
      <c r="V507" s="14"/>
      <c r="W507" s="14"/>
      <c r="X507" s="14"/>
      <c r="Y507" s="14"/>
      <c r="Z507" s="14"/>
      <c r="AA507" s="14"/>
      <c r="AB507" s="14"/>
      <c r="AC507" s="14"/>
      <c r="AD507" s="14"/>
      <c r="AE507" s="14"/>
      <c r="AT507" s="211" t="s">
        <v>271</v>
      </c>
      <c r="AU507" s="211" t="s">
        <v>87</v>
      </c>
      <c r="AV507" s="14" t="s">
        <v>87</v>
      </c>
      <c r="AW507" s="14" t="s">
        <v>32</v>
      </c>
      <c r="AX507" s="14" t="s">
        <v>85</v>
      </c>
      <c r="AY507" s="211" t="s">
        <v>177</v>
      </c>
    </row>
    <row r="508" s="2" customFormat="1" ht="16.5" customHeight="1">
      <c r="A508" s="38"/>
      <c r="B508" s="179"/>
      <c r="C508" s="180" t="s">
        <v>874</v>
      </c>
      <c r="D508" s="180" t="s">
        <v>180</v>
      </c>
      <c r="E508" s="181" t="s">
        <v>875</v>
      </c>
      <c r="F508" s="182" t="s">
        <v>876</v>
      </c>
      <c r="G508" s="183" t="s">
        <v>327</v>
      </c>
      <c r="H508" s="184">
        <v>6</v>
      </c>
      <c r="I508" s="185"/>
      <c r="J508" s="186">
        <f>ROUND(I508*H508,2)</f>
        <v>0</v>
      </c>
      <c r="K508" s="182" t="s">
        <v>268</v>
      </c>
      <c r="L508" s="39"/>
      <c r="M508" s="187" t="s">
        <v>1</v>
      </c>
      <c r="N508" s="188" t="s">
        <v>42</v>
      </c>
      <c r="O508" s="77"/>
      <c r="P508" s="189">
        <f>O508*H508</f>
        <v>0</v>
      </c>
      <c r="Q508" s="189">
        <v>0.00022000000000000001</v>
      </c>
      <c r="R508" s="189">
        <f>Q508*H508</f>
        <v>0.00132</v>
      </c>
      <c r="S508" s="189">
        <v>0</v>
      </c>
      <c r="T508" s="190">
        <f>S508*H508</f>
        <v>0</v>
      </c>
      <c r="U508" s="38"/>
      <c r="V508" s="38"/>
      <c r="W508" s="38"/>
      <c r="X508" s="38"/>
      <c r="Y508" s="38"/>
      <c r="Z508" s="38"/>
      <c r="AA508" s="38"/>
      <c r="AB508" s="38"/>
      <c r="AC508" s="38"/>
      <c r="AD508" s="38"/>
      <c r="AE508" s="38"/>
      <c r="AR508" s="191" t="s">
        <v>350</v>
      </c>
      <c r="AT508" s="191" t="s">
        <v>180</v>
      </c>
      <c r="AU508" s="191" t="s">
        <v>87</v>
      </c>
      <c r="AY508" s="19" t="s">
        <v>177</v>
      </c>
      <c r="BE508" s="192">
        <f>IF(N508="základní",J508,0)</f>
        <v>0</v>
      </c>
      <c r="BF508" s="192">
        <f>IF(N508="snížená",J508,0)</f>
        <v>0</v>
      </c>
      <c r="BG508" s="192">
        <f>IF(N508="zákl. přenesená",J508,0)</f>
        <v>0</v>
      </c>
      <c r="BH508" s="192">
        <f>IF(N508="sníž. přenesená",J508,0)</f>
        <v>0</v>
      </c>
      <c r="BI508" s="192">
        <f>IF(N508="nulová",J508,0)</f>
        <v>0</v>
      </c>
      <c r="BJ508" s="19" t="s">
        <v>85</v>
      </c>
      <c r="BK508" s="192">
        <f>ROUND(I508*H508,2)</f>
        <v>0</v>
      </c>
      <c r="BL508" s="19" t="s">
        <v>350</v>
      </c>
      <c r="BM508" s="191" t="s">
        <v>877</v>
      </c>
    </row>
    <row r="509" s="14" customFormat="1">
      <c r="A509" s="14"/>
      <c r="B509" s="210"/>
      <c r="C509" s="14"/>
      <c r="D509" s="193" t="s">
        <v>271</v>
      </c>
      <c r="E509" s="211" t="s">
        <v>1</v>
      </c>
      <c r="F509" s="212" t="s">
        <v>878</v>
      </c>
      <c r="G509" s="14"/>
      <c r="H509" s="213">
        <v>6</v>
      </c>
      <c r="I509" s="214"/>
      <c r="J509" s="14"/>
      <c r="K509" s="14"/>
      <c r="L509" s="210"/>
      <c r="M509" s="215"/>
      <c r="N509" s="216"/>
      <c r="O509" s="216"/>
      <c r="P509" s="216"/>
      <c r="Q509" s="216"/>
      <c r="R509" s="216"/>
      <c r="S509" s="216"/>
      <c r="T509" s="217"/>
      <c r="U509" s="14"/>
      <c r="V509" s="14"/>
      <c r="W509" s="14"/>
      <c r="X509" s="14"/>
      <c r="Y509" s="14"/>
      <c r="Z509" s="14"/>
      <c r="AA509" s="14"/>
      <c r="AB509" s="14"/>
      <c r="AC509" s="14"/>
      <c r="AD509" s="14"/>
      <c r="AE509" s="14"/>
      <c r="AT509" s="211" t="s">
        <v>271</v>
      </c>
      <c r="AU509" s="211" t="s">
        <v>87</v>
      </c>
      <c r="AV509" s="14" t="s">
        <v>87</v>
      </c>
      <c r="AW509" s="14" t="s">
        <v>32</v>
      </c>
      <c r="AX509" s="14" t="s">
        <v>85</v>
      </c>
      <c r="AY509" s="211" t="s">
        <v>177</v>
      </c>
    </row>
    <row r="510" s="2" customFormat="1" ht="33" customHeight="1">
      <c r="A510" s="38"/>
      <c r="B510" s="179"/>
      <c r="C510" s="226" t="s">
        <v>879</v>
      </c>
      <c r="D510" s="226" t="s">
        <v>330</v>
      </c>
      <c r="E510" s="227" t="s">
        <v>880</v>
      </c>
      <c r="F510" s="228" t="s">
        <v>881</v>
      </c>
      <c r="G510" s="229" t="s">
        <v>327</v>
      </c>
      <c r="H510" s="230">
        <v>5</v>
      </c>
      <c r="I510" s="231"/>
      <c r="J510" s="232">
        <f>ROUND(I510*H510,2)</f>
        <v>0</v>
      </c>
      <c r="K510" s="228" t="s">
        <v>268</v>
      </c>
      <c r="L510" s="233"/>
      <c r="M510" s="234" t="s">
        <v>1</v>
      </c>
      <c r="N510" s="235" t="s">
        <v>42</v>
      </c>
      <c r="O510" s="77"/>
      <c r="P510" s="189">
        <f>O510*H510</f>
        <v>0</v>
      </c>
      <c r="Q510" s="189">
        <v>0.012250000000000001</v>
      </c>
      <c r="R510" s="189">
        <f>Q510*H510</f>
        <v>0.061249999999999999</v>
      </c>
      <c r="S510" s="189">
        <v>0</v>
      </c>
      <c r="T510" s="190">
        <f>S510*H510</f>
        <v>0</v>
      </c>
      <c r="U510" s="38"/>
      <c r="V510" s="38"/>
      <c r="W510" s="38"/>
      <c r="X510" s="38"/>
      <c r="Y510" s="38"/>
      <c r="Z510" s="38"/>
      <c r="AA510" s="38"/>
      <c r="AB510" s="38"/>
      <c r="AC510" s="38"/>
      <c r="AD510" s="38"/>
      <c r="AE510" s="38"/>
      <c r="AR510" s="191" t="s">
        <v>440</v>
      </c>
      <c r="AT510" s="191" t="s">
        <v>330</v>
      </c>
      <c r="AU510" s="191" t="s">
        <v>87</v>
      </c>
      <c r="AY510" s="19" t="s">
        <v>177</v>
      </c>
      <c r="BE510" s="192">
        <f>IF(N510="základní",J510,0)</f>
        <v>0</v>
      </c>
      <c r="BF510" s="192">
        <f>IF(N510="snížená",J510,0)</f>
        <v>0</v>
      </c>
      <c r="BG510" s="192">
        <f>IF(N510="zákl. přenesená",J510,0)</f>
        <v>0</v>
      </c>
      <c r="BH510" s="192">
        <f>IF(N510="sníž. přenesená",J510,0)</f>
        <v>0</v>
      </c>
      <c r="BI510" s="192">
        <f>IF(N510="nulová",J510,0)</f>
        <v>0</v>
      </c>
      <c r="BJ510" s="19" t="s">
        <v>85</v>
      </c>
      <c r="BK510" s="192">
        <f>ROUND(I510*H510,2)</f>
        <v>0</v>
      </c>
      <c r="BL510" s="19" t="s">
        <v>350</v>
      </c>
      <c r="BM510" s="191" t="s">
        <v>882</v>
      </c>
    </row>
    <row r="511" s="14" customFormat="1">
      <c r="A511" s="14"/>
      <c r="B511" s="210"/>
      <c r="C511" s="14"/>
      <c r="D511" s="193" t="s">
        <v>271</v>
      </c>
      <c r="E511" s="211" t="s">
        <v>1</v>
      </c>
      <c r="F511" s="212" t="s">
        <v>883</v>
      </c>
      <c r="G511" s="14"/>
      <c r="H511" s="213">
        <v>5</v>
      </c>
      <c r="I511" s="214"/>
      <c r="J511" s="14"/>
      <c r="K511" s="14"/>
      <c r="L511" s="210"/>
      <c r="M511" s="215"/>
      <c r="N511" s="216"/>
      <c r="O511" s="216"/>
      <c r="P511" s="216"/>
      <c r="Q511" s="216"/>
      <c r="R511" s="216"/>
      <c r="S511" s="216"/>
      <c r="T511" s="217"/>
      <c r="U511" s="14"/>
      <c r="V511" s="14"/>
      <c r="W511" s="14"/>
      <c r="X511" s="14"/>
      <c r="Y511" s="14"/>
      <c r="Z511" s="14"/>
      <c r="AA511" s="14"/>
      <c r="AB511" s="14"/>
      <c r="AC511" s="14"/>
      <c r="AD511" s="14"/>
      <c r="AE511" s="14"/>
      <c r="AT511" s="211" t="s">
        <v>271</v>
      </c>
      <c r="AU511" s="211" t="s">
        <v>87</v>
      </c>
      <c r="AV511" s="14" t="s">
        <v>87</v>
      </c>
      <c r="AW511" s="14" t="s">
        <v>32</v>
      </c>
      <c r="AX511" s="14" t="s">
        <v>85</v>
      </c>
      <c r="AY511" s="211" t="s">
        <v>177</v>
      </c>
    </row>
    <row r="512" s="2" customFormat="1" ht="33" customHeight="1">
      <c r="A512" s="38"/>
      <c r="B512" s="179"/>
      <c r="C512" s="226" t="s">
        <v>884</v>
      </c>
      <c r="D512" s="226" t="s">
        <v>330</v>
      </c>
      <c r="E512" s="227" t="s">
        <v>885</v>
      </c>
      <c r="F512" s="228" t="s">
        <v>886</v>
      </c>
      <c r="G512" s="229" t="s">
        <v>327</v>
      </c>
      <c r="H512" s="230">
        <v>1</v>
      </c>
      <c r="I512" s="231"/>
      <c r="J512" s="232">
        <f>ROUND(I512*H512,2)</f>
        <v>0</v>
      </c>
      <c r="K512" s="228" t="s">
        <v>268</v>
      </c>
      <c r="L512" s="233"/>
      <c r="M512" s="234" t="s">
        <v>1</v>
      </c>
      <c r="N512" s="235" t="s">
        <v>42</v>
      </c>
      <c r="O512" s="77"/>
      <c r="P512" s="189">
        <f>O512*H512</f>
        <v>0</v>
      </c>
      <c r="Q512" s="189">
        <v>0.012489999999999999</v>
      </c>
      <c r="R512" s="189">
        <f>Q512*H512</f>
        <v>0.012489999999999999</v>
      </c>
      <c r="S512" s="189">
        <v>0</v>
      </c>
      <c r="T512" s="190">
        <f>S512*H512</f>
        <v>0</v>
      </c>
      <c r="U512" s="38"/>
      <c r="V512" s="38"/>
      <c r="W512" s="38"/>
      <c r="X512" s="38"/>
      <c r="Y512" s="38"/>
      <c r="Z512" s="38"/>
      <c r="AA512" s="38"/>
      <c r="AB512" s="38"/>
      <c r="AC512" s="38"/>
      <c r="AD512" s="38"/>
      <c r="AE512" s="38"/>
      <c r="AR512" s="191" t="s">
        <v>440</v>
      </c>
      <c r="AT512" s="191" t="s">
        <v>330</v>
      </c>
      <c r="AU512" s="191" t="s">
        <v>87</v>
      </c>
      <c r="AY512" s="19" t="s">
        <v>177</v>
      </c>
      <c r="BE512" s="192">
        <f>IF(N512="základní",J512,0)</f>
        <v>0</v>
      </c>
      <c r="BF512" s="192">
        <f>IF(N512="snížená",J512,0)</f>
        <v>0</v>
      </c>
      <c r="BG512" s="192">
        <f>IF(N512="zákl. přenesená",J512,0)</f>
        <v>0</v>
      </c>
      <c r="BH512" s="192">
        <f>IF(N512="sníž. přenesená",J512,0)</f>
        <v>0</v>
      </c>
      <c r="BI512" s="192">
        <f>IF(N512="nulová",J512,0)</f>
        <v>0</v>
      </c>
      <c r="BJ512" s="19" t="s">
        <v>85</v>
      </c>
      <c r="BK512" s="192">
        <f>ROUND(I512*H512,2)</f>
        <v>0</v>
      </c>
      <c r="BL512" s="19" t="s">
        <v>350</v>
      </c>
      <c r="BM512" s="191" t="s">
        <v>887</v>
      </c>
    </row>
    <row r="513" s="14" customFormat="1">
      <c r="A513" s="14"/>
      <c r="B513" s="210"/>
      <c r="C513" s="14"/>
      <c r="D513" s="193" t="s">
        <v>271</v>
      </c>
      <c r="E513" s="211" t="s">
        <v>1</v>
      </c>
      <c r="F513" s="212" t="s">
        <v>85</v>
      </c>
      <c r="G513" s="14"/>
      <c r="H513" s="213">
        <v>1</v>
      </c>
      <c r="I513" s="214"/>
      <c r="J513" s="14"/>
      <c r="K513" s="14"/>
      <c r="L513" s="210"/>
      <c r="M513" s="215"/>
      <c r="N513" s="216"/>
      <c r="O513" s="216"/>
      <c r="P513" s="216"/>
      <c r="Q513" s="216"/>
      <c r="R513" s="216"/>
      <c r="S513" s="216"/>
      <c r="T513" s="217"/>
      <c r="U513" s="14"/>
      <c r="V513" s="14"/>
      <c r="W513" s="14"/>
      <c r="X513" s="14"/>
      <c r="Y513" s="14"/>
      <c r="Z513" s="14"/>
      <c r="AA513" s="14"/>
      <c r="AB513" s="14"/>
      <c r="AC513" s="14"/>
      <c r="AD513" s="14"/>
      <c r="AE513" s="14"/>
      <c r="AT513" s="211" t="s">
        <v>271</v>
      </c>
      <c r="AU513" s="211" t="s">
        <v>87</v>
      </c>
      <c r="AV513" s="14" t="s">
        <v>87</v>
      </c>
      <c r="AW513" s="14" t="s">
        <v>32</v>
      </c>
      <c r="AX513" s="14" t="s">
        <v>85</v>
      </c>
      <c r="AY513" s="211" t="s">
        <v>177</v>
      </c>
    </row>
    <row r="514" s="2" customFormat="1" ht="24.15" customHeight="1">
      <c r="A514" s="38"/>
      <c r="B514" s="179"/>
      <c r="C514" s="180" t="s">
        <v>888</v>
      </c>
      <c r="D514" s="180" t="s">
        <v>180</v>
      </c>
      <c r="E514" s="181" t="s">
        <v>889</v>
      </c>
      <c r="F514" s="182" t="s">
        <v>890</v>
      </c>
      <c r="G514" s="183" t="s">
        <v>327</v>
      </c>
      <c r="H514" s="184">
        <v>7</v>
      </c>
      <c r="I514" s="185"/>
      <c r="J514" s="186">
        <f>ROUND(I514*H514,2)</f>
        <v>0</v>
      </c>
      <c r="K514" s="182" t="s">
        <v>268</v>
      </c>
      <c r="L514" s="39"/>
      <c r="M514" s="187" t="s">
        <v>1</v>
      </c>
      <c r="N514" s="188" t="s">
        <v>42</v>
      </c>
      <c r="O514" s="77"/>
      <c r="P514" s="189">
        <f>O514*H514</f>
        <v>0</v>
      </c>
      <c r="Q514" s="189">
        <v>0.015829699999999999</v>
      </c>
      <c r="R514" s="189">
        <f>Q514*H514</f>
        <v>0.11080789999999999</v>
      </c>
      <c r="S514" s="189">
        <v>0</v>
      </c>
      <c r="T514" s="190">
        <f>S514*H514</f>
        <v>0</v>
      </c>
      <c r="U514" s="38"/>
      <c r="V514" s="38"/>
      <c r="W514" s="38"/>
      <c r="X514" s="38"/>
      <c r="Y514" s="38"/>
      <c r="Z514" s="38"/>
      <c r="AA514" s="38"/>
      <c r="AB514" s="38"/>
      <c r="AC514" s="38"/>
      <c r="AD514" s="38"/>
      <c r="AE514" s="38"/>
      <c r="AR514" s="191" t="s">
        <v>350</v>
      </c>
      <c r="AT514" s="191" t="s">
        <v>180</v>
      </c>
      <c r="AU514" s="191" t="s">
        <v>87</v>
      </c>
      <c r="AY514" s="19" t="s">
        <v>177</v>
      </c>
      <c r="BE514" s="192">
        <f>IF(N514="základní",J514,0)</f>
        <v>0</v>
      </c>
      <c r="BF514" s="192">
        <f>IF(N514="snížená",J514,0)</f>
        <v>0</v>
      </c>
      <c r="BG514" s="192">
        <f>IF(N514="zákl. přenesená",J514,0)</f>
        <v>0</v>
      </c>
      <c r="BH514" s="192">
        <f>IF(N514="sníž. přenesená",J514,0)</f>
        <v>0</v>
      </c>
      <c r="BI514" s="192">
        <f>IF(N514="nulová",J514,0)</f>
        <v>0</v>
      </c>
      <c r="BJ514" s="19" t="s">
        <v>85</v>
      </c>
      <c r="BK514" s="192">
        <f>ROUND(I514*H514,2)</f>
        <v>0</v>
      </c>
      <c r="BL514" s="19" t="s">
        <v>350</v>
      </c>
      <c r="BM514" s="191" t="s">
        <v>891</v>
      </c>
    </row>
    <row r="515" s="2" customFormat="1" ht="33" customHeight="1">
      <c r="A515" s="38"/>
      <c r="B515" s="179"/>
      <c r="C515" s="180" t="s">
        <v>892</v>
      </c>
      <c r="D515" s="180" t="s">
        <v>180</v>
      </c>
      <c r="E515" s="181" t="s">
        <v>893</v>
      </c>
      <c r="F515" s="182" t="s">
        <v>894</v>
      </c>
      <c r="G515" s="183" t="s">
        <v>327</v>
      </c>
      <c r="H515" s="184">
        <v>1</v>
      </c>
      <c r="I515" s="185"/>
      <c r="J515" s="186">
        <f>ROUND(I515*H515,2)</f>
        <v>0</v>
      </c>
      <c r="K515" s="182" t="s">
        <v>268</v>
      </c>
      <c r="L515" s="39"/>
      <c r="M515" s="187" t="s">
        <v>1</v>
      </c>
      <c r="N515" s="188" t="s">
        <v>42</v>
      </c>
      <c r="O515" s="77"/>
      <c r="P515" s="189">
        <f>O515*H515</f>
        <v>0</v>
      </c>
      <c r="Q515" s="189">
        <v>0</v>
      </c>
      <c r="R515" s="189">
        <f>Q515*H515</f>
        <v>0</v>
      </c>
      <c r="S515" s="189">
        <v>0</v>
      </c>
      <c r="T515" s="190">
        <f>S515*H515</f>
        <v>0</v>
      </c>
      <c r="U515" s="38"/>
      <c r="V515" s="38"/>
      <c r="W515" s="38"/>
      <c r="X515" s="38"/>
      <c r="Y515" s="38"/>
      <c r="Z515" s="38"/>
      <c r="AA515" s="38"/>
      <c r="AB515" s="38"/>
      <c r="AC515" s="38"/>
      <c r="AD515" s="38"/>
      <c r="AE515" s="38"/>
      <c r="AR515" s="191" t="s">
        <v>350</v>
      </c>
      <c r="AT515" s="191" t="s">
        <v>180</v>
      </c>
      <c r="AU515" s="191" t="s">
        <v>87</v>
      </c>
      <c r="AY515" s="19" t="s">
        <v>177</v>
      </c>
      <c r="BE515" s="192">
        <f>IF(N515="základní",J515,0)</f>
        <v>0</v>
      </c>
      <c r="BF515" s="192">
        <f>IF(N515="snížená",J515,0)</f>
        <v>0</v>
      </c>
      <c r="BG515" s="192">
        <f>IF(N515="zákl. přenesená",J515,0)</f>
        <v>0</v>
      </c>
      <c r="BH515" s="192">
        <f>IF(N515="sníž. přenesená",J515,0)</f>
        <v>0</v>
      </c>
      <c r="BI515" s="192">
        <f>IF(N515="nulová",J515,0)</f>
        <v>0</v>
      </c>
      <c r="BJ515" s="19" t="s">
        <v>85</v>
      </c>
      <c r="BK515" s="192">
        <f>ROUND(I515*H515,2)</f>
        <v>0</v>
      </c>
      <c r="BL515" s="19" t="s">
        <v>350</v>
      </c>
      <c r="BM515" s="191" t="s">
        <v>895</v>
      </c>
    </row>
    <row r="516" s="2" customFormat="1" ht="24.15" customHeight="1">
      <c r="A516" s="38"/>
      <c r="B516" s="179"/>
      <c r="C516" s="226" t="s">
        <v>896</v>
      </c>
      <c r="D516" s="226" t="s">
        <v>330</v>
      </c>
      <c r="E516" s="227" t="s">
        <v>897</v>
      </c>
      <c r="F516" s="228" t="s">
        <v>898</v>
      </c>
      <c r="G516" s="229" t="s">
        <v>327</v>
      </c>
      <c r="H516" s="230">
        <v>1</v>
      </c>
      <c r="I516" s="231"/>
      <c r="J516" s="232">
        <f>ROUND(I516*H516,2)</f>
        <v>0</v>
      </c>
      <c r="K516" s="228" t="s">
        <v>268</v>
      </c>
      <c r="L516" s="233"/>
      <c r="M516" s="234" t="s">
        <v>1</v>
      </c>
      <c r="N516" s="235" t="s">
        <v>42</v>
      </c>
      <c r="O516" s="77"/>
      <c r="P516" s="189">
        <f>O516*H516</f>
        <v>0</v>
      </c>
      <c r="Q516" s="189">
        <v>0.040000000000000001</v>
      </c>
      <c r="R516" s="189">
        <f>Q516*H516</f>
        <v>0.040000000000000001</v>
      </c>
      <c r="S516" s="189">
        <v>0</v>
      </c>
      <c r="T516" s="190">
        <f>S516*H516</f>
        <v>0</v>
      </c>
      <c r="U516" s="38"/>
      <c r="V516" s="38"/>
      <c r="W516" s="38"/>
      <c r="X516" s="38"/>
      <c r="Y516" s="38"/>
      <c r="Z516" s="38"/>
      <c r="AA516" s="38"/>
      <c r="AB516" s="38"/>
      <c r="AC516" s="38"/>
      <c r="AD516" s="38"/>
      <c r="AE516" s="38"/>
      <c r="AR516" s="191" t="s">
        <v>440</v>
      </c>
      <c r="AT516" s="191" t="s">
        <v>330</v>
      </c>
      <c r="AU516" s="191" t="s">
        <v>87</v>
      </c>
      <c r="AY516" s="19" t="s">
        <v>177</v>
      </c>
      <c r="BE516" s="192">
        <f>IF(N516="základní",J516,0)</f>
        <v>0</v>
      </c>
      <c r="BF516" s="192">
        <f>IF(N516="snížená",J516,0)</f>
        <v>0</v>
      </c>
      <c r="BG516" s="192">
        <f>IF(N516="zákl. přenesená",J516,0)</f>
        <v>0</v>
      </c>
      <c r="BH516" s="192">
        <f>IF(N516="sníž. přenesená",J516,0)</f>
        <v>0</v>
      </c>
      <c r="BI516" s="192">
        <f>IF(N516="nulová",J516,0)</f>
        <v>0</v>
      </c>
      <c r="BJ516" s="19" t="s">
        <v>85</v>
      </c>
      <c r="BK516" s="192">
        <f>ROUND(I516*H516,2)</f>
        <v>0</v>
      </c>
      <c r="BL516" s="19" t="s">
        <v>350</v>
      </c>
      <c r="BM516" s="191" t="s">
        <v>899</v>
      </c>
    </row>
    <row r="517" s="2" customFormat="1" ht="16.5" customHeight="1">
      <c r="A517" s="38"/>
      <c r="B517" s="179"/>
      <c r="C517" s="180" t="s">
        <v>900</v>
      </c>
      <c r="D517" s="180" t="s">
        <v>180</v>
      </c>
      <c r="E517" s="181" t="s">
        <v>901</v>
      </c>
      <c r="F517" s="182" t="s">
        <v>902</v>
      </c>
      <c r="G517" s="183" t="s">
        <v>327</v>
      </c>
      <c r="H517" s="184">
        <v>1</v>
      </c>
      <c r="I517" s="185"/>
      <c r="J517" s="186">
        <f>ROUND(I517*H517,2)</f>
        <v>0</v>
      </c>
      <c r="K517" s="182" t="s">
        <v>1</v>
      </c>
      <c r="L517" s="39"/>
      <c r="M517" s="187" t="s">
        <v>1</v>
      </c>
      <c r="N517" s="188" t="s">
        <v>42</v>
      </c>
      <c r="O517" s="77"/>
      <c r="P517" s="189">
        <f>O517*H517</f>
        <v>0</v>
      </c>
      <c r="Q517" s="189">
        <v>0.03058</v>
      </c>
      <c r="R517" s="189">
        <f>Q517*H517</f>
        <v>0.03058</v>
      </c>
      <c r="S517" s="189">
        <v>0</v>
      </c>
      <c r="T517" s="190">
        <f>S517*H517</f>
        <v>0</v>
      </c>
      <c r="U517" s="38"/>
      <c r="V517" s="38"/>
      <c r="W517" s="38"/>
      <c r="X517" s="38"/>
      <c r="Y517" s="38"/>
      <c r="Z517" s="38"/>
      <c r="AA517" s="38"/>
      <c r="AB517" s="38"/>
      <c r="AC517" s="38"/>
      <c r="AD517" s="38"/>
      <c r="AE517" s="38"/>
      <c r="AR517" s="191" t="s">
        <v>350</v>
      </c>
      <c r="AT517" s="191" t="s">
        <v>180</v>
      </c>
      <c r="AU517" s="191" t="s">
        <v>87</v>
      </c>
      <c r="AY517" s="19" t="s">
        <v>177</v>
      </c>
      <c r="BE517" s="192">
        <f>IF(N517="základní",J517,0)</f>
        <v>0</v>
      </c>
      <c r="BF517" s="192">
        <f>IF(N517="snížená",J517,0)</f>
        <v>0</v>
      </c>
      <c r="BG517" s="192">
        <f>IF(N517="zákl. přenesená",J517,0)</f>
        <v>0</v>
      </c>
      <c r="BH517" s="192">
        <f>IF(N517="sníž. přenesená",J517,0)</f>
        <v>0</v>
      </c>
      <c r="BI517" s="192">
        <f>IF(N517="nulová",J517,0)</f>
        <v>0</v>
      </c>
      <c r="BJ517" s="19" t="s">
        <v>85</v>
      </c>
      <c r="BK517" s="192">
        <f>ROUND(I517*H517,2)</f>
        <v>0</v>
      </c>
      <c r="BL517" s="19" t="s">
        <v>350</v>
      </c>
      <c r="BM517" s="191" t="s">
        <v>903</v>
      </c>
    </row>
    <row r="518" s="2" customFormat="1">
      <c r="A518" s="38"/>
      <c r="B518" s="39"/>
      <c r="C518" s="38"/>
      <c r="D518" s="193" t="s">
        <v>187</v>
      </c>
      <c r="E518" s="38"/>
      <c r="F518" s="194" t="s">
        <v>904</v>
      </c>
      <c r="G518" s="38"/>
      <c r="H518" s="38"/>
      <c r="I518" s="195"/>
      <c r="J518" s="38"/>
      <c r="K518" s="38"/>
      <c r="L518" s="39"/>
      <c r="M518" s="196"/>
      <c r="N518" s="197"/>
      <c r="O518" s="77"/>
      <c r="P518" s="77"/>
      <c r="Q518" s="77"/>
      <c r="R518" s="77"/>
      <c r="S518" s="77"/>
      <c r="T518" s="78"/>
      <c r="U518" s="38"/>
      <c r="V518" s="38"/>
      <c r="W518" s="38"/>
      <c r="X518" s="38"/>
      <c r="Y518" s="38"/>
      <c r="Z518" s="38"/>
      <c r="AA518" s="38"/>
      <c r="AB518" s="38"/>
      <c r="AC518" s="38"/>
      <c r="AD518" s="38"/>
      <c r="AE518" s="38"/>
      <c r="AT518" s="19" t="s">
        <v>187</v>
      </c>
      <c r="AU518" s="19" t="s">
        <v>87</v>
      </c>
    </row>
    <row r="519" s="2" customFormat="1" ht="24.15" customHeight="1">
      <c r="A519" s="38"/>
      <c r="B519" s="179"/>
      <c r="C519" s="180" t="s">
        <v>905</v>
      </c>
      <c r="D519" s="180" t="s">
        <v>180</v>
      </c>
      <c r="E519" s="181" t="s">
        <v>906</v>
      </c>
      <c r="F519" s="182" t="s">
        <v>907</v>
      </c>
      <c r="G519" s="183" t="s">
        <v>762</v>
      </c>
      <c r="H519" s="236"/>
      <c r="I519" s="185"/>
      <c r="J519" s="186">
        <f>ROUND(I519*H519,2)</f>
        <v>0</v>
      </c>
      <c r="K519" s="182" t="s">
        <v>268</v>
      </c>
      <c r="L519" s="39"/>
      <c r="M519" s="187" t="s">
        <v>1</v>
      </c>
      <c r="N519" s="188" t="s">
        <v>42</v>
      </c>
      <c r="O519" s="77"/>
      <c r="P519" s="189">
        <f>O519*H519</f>
        <v>0</v>
      </c>
      <c r="Q519" s="189">
        <v>0</v>
      </c>
      <c r="R519" s="189">
        <f>Q519*H519</f>
        <v>0</v>
      </c>
      <c r="S519" s="189">
        <v>0</v>
      </c>
      <c r="T519" s="190">
        <f>S519*H519</f>
        <v>0</v>
      </c>
      <c r="U519" s="38"/>
      <c r="V519" s="38"/>
      <c r="W519" s="38"/>
      <c r="X519" s="38"/>
      <c r="Y519" s="38"/>
      <c r="Z519" s="38"/>
      <c r="AA519" s="38"/>
      <c r="AB519" s="38"/>
      <c r="AC519" s="38"/>
      <c r="AD519" s="38"/>
      <c r="AE519" s="38"/>
      <c r="AR519" s="191" t="s">
        <v>350</v>
      </c>
      <c r="AT519" s="191" t="s">
        <v>180</v>
      </c>
      <c r="AU519" s="191" t="s">
        <v>87</v>
      </c>
      <c r="AY519" s="19" t="s">
        <v>177</v>
      </c>
      <c r="BE519" s="192">
        <f>IF(N519="základní",J519,0)</f>
        <v>0</v>
      </c>
      <c r="BF519" s="192">
        <f>IF(N519="snížená",J519,0)</f>
        <v>0</v>
      </c>
      <c r="BG519" s="192">
        <f>IF(N519="zákl. přenesená",J519,0)</f>
        <v>0</v>
      </c>
      <c r="BH519" s="192">
        <f>IF(N519="sníž. přenesená",J519,0)</f>
        <v>0</v>
      </c>
      <c r="BI519" s="192">
        <f>IF(N519="nulová",J519,0)</f>
        <v>0</v>
      </c>
      <c r="BJ519" s="19" t="s">
        <v>85</v>
      </c>
      <c r="BK519" s="192">
        <f>ROUND(I519*H519,2)</f>
        <v>0</v>
      </c>
      <c r="BL519" s="19" t="s">
        <v>350</v>
      </c>
      <c r="BM519" s="191" t="s">
        <v>908</v>
      </c>
    </row>
    <row r="520" s="12" customFormat="1" ht="22.8" customHeight="1">
      <c r="A520" s="12"/>
      <c r="B520" s="166"/>
      <c r="C520" s="12"/>
      <c r="D520" s="167" t="s">
        <v>76</v>
      </c>
      <c r="E520" s="177" t="s">
        <v>909</v>
      </c>
      <c r="F520" s="177" t="s">
        <v>910</v>
      </c>
      <c r="G520" s="12"/>
      <c r="H520" s="12"/>
      <c r="I520" s="169"/>
      <c r="J520" s="178">
        <f>BK520</f>
        <v>0</v>
      </c>
      <c r="K520" s="12"/>
      <c r="L520" s="166"/>
      <c r="M520" s="171"/>
      <c r="N520" s="172"/>
      <c r="O520" s="172"/>
      <c r="P520" s="173">
        <f>SUM(P521:P543)</f>
        <v>0</v>
      </c>
      <c r="Q520" s="172"/>
      <c r="R520" s="173">
        <f>SUM(R521:R543)</f>
        <v>0.1795268626</v>
      </c>
      <c r="S520" s="172"/>
      <c r="T520" s="174">
        <f>SUM(T521:T543)</f>
        <v>0</v>
      </c>
      <c r="U520" s="12"/>
      <c r="V520" s="12"/>
      <c r="W520" s="12"/>
      <c r="X520" s="12"/>
      <c r="Y520" s="12"/>
      <c r="Z520" s="12"/>
      <c r="AA520" s="12"/>
      <c r="AB520" s="12"/>
      <c r="AC520" s="12"/>
      <c r="AD520" s="12"/>
      <c r="AE520" s="12"/>
      <c r="AR520" s="167" t="s">
        <v>87</v>
      </c>
      <c r="AT520" s="175" t="s">
        <v>76</v>
      </c>
      <c r="AU520" s="175" t="s">
        <v>85</v>
      </c>
      <c r="AY520" s="167" t="s">
        <v>177</v>
      </c>
      <c r="BK520" s="176">
        <f>SUM(BK521:BK543)</f>
        <v>0</v>
      </c>
    </row>
    <row r="521" s="2" customFormat="1" ht="24.15" customHeight="1">
      <c r="A521" s="38"/>
      <c r="B521" s="179"/>
      <c r="C521" s="180" t="s">
        <v>911</v>
      </c>
      <c r="D521" s="180" t="s">
        <v>180</v>
      </c>
      <c r="E521" s="181" t="s">
        <v>912</v>
      </c>
      <c r="F521" s="182" t="s">
        <v>913</v>
      </c>
      <c r="G521" s="183" t="s">
        <v>369</v>
      </c>
      <c r="H521" s="184">
        <v>30.699999999999999</v>
      </c>
      <c r="I521" s="185"/>
      <c r="J521" s="186">
        <f>ROUND(I521*H521,2)</f>
        <v>0</v>
      </c>
      <c r="K521" s="182" t="s">
        <v>1</v>
      </c>
      <c r="L521" s="39"/>
      <c r="M521" s="187" t="s">
        <v>1</v>
      </c>
      <c r="N521" s="188" t="s">
        <v>42</v>
      </c>
      <c r="O521" s="77"/>
      <c r="P521" s="189">
        <f>O521*H521</f>
        <v>0</v>
      </c>
      <c r="Q521" s="189">
        <v>0</v>
      </c>
      <c r="R521" s="189">
        <f>Q521*H521</f>
        <v>0</v>
      </c>
      <c r="S521" s="189">
        <v>0</v>
      </c>
      <c r="T521" s="190">
        <f>S521*H521</f>
        <v>0</v>
      </c>
      <c r="U521" s="38"/>
      <c r="V521" s="38"/>
      <c r="W521" s="38"/>
      <c r="X521" s="38"/>
      <c r="Y521" s="38"/>
      <c r="Z521" s="38"/>
      <c r="AA521" s="38"/>
      <c r="AB521" s="38"/>
      <c r="AC521" s="38"/>
      <c r="AD521" s="38"/>
      <c r="AE521" s="38"/>
      <c r="AR521" s="191" t="s">
        <v>350</v>
      </c>
      <c r="AT521" s="191" t="s">
        <v>180</v>
      </c>
      <c r="AU521" s="191" t="s">
        <v>87</v>
      </c>
      <c r="AY521" s="19" t="s">
        <v>177</v>
      </c>
      <c r="BE521" s="192">
        <f>IF(N521="základní",J521,0)</f>
        <v>0</v>
      </c>
      <c r="BF521" s="192">
        <f>IF(N521="snížená",J521,0)</f>
        <v>0</v>
      </c>
      <c r="BG521" s="192">
        <f>IF(N521="zákl. přenesená",J521,0)</f>
        <v>0</v>
      </c>
      <c r="BH521" s="192">
        <f>IF(N521="sníž. přenesená",J521,0)</f>
        <v>0</v>
      </c>
      <c r="BI521" s="192">
        <f>IF(N521="nulová",J521,0)</f>
        <v>0</v>
      </c>
      <c r="BJ521" s="19" t="s">
        <v>85</v>
      </c>
      <c r="BK521" s="192">
        <f>ROUND(I521*H521,2)</f>
        <v>0</v>
      </c>
      <c r="BL521" s="19" t="s">
        <v>350</v>
      </c>
      <c r="BM521" s="191" t="s">
        <v>914</v>
      </c>
    </row>
    <row r="522" s="2" customFormat="1">
      <c r="A522" s="38"/>
      <c r="B522" s="39"/>
      <c r="C522" s="38"/>
      <c r="D522" s="193" t="s">
        <v>187</v>
      </c>
      <c r="E522" s="38"/>
      <c r="F522" s="194" t="s">
        <v>915</v>
      </c>
      <c r="G522" s="38"/>
      <c r="H522" s="38"/>
      <c r="I522" s="195"/>
      <c r="J522" s="38"/>
      <c r="K522" s="38"/>
      <c r="L522" s="39"/>
      <c r="M522" s="196"/>
      <c r="N522" s="197"/>
      <c r="O522" s="77"/>
      <c r="P522" s="77"/>
      <c r="Q522" s="77"/>
      <c r="R522" s="77"/>
      <c r="S522" s="77"/>
      <c r="T522" s="78"/>
      <c r="U522" s="38"/>
      <c r="V522" s="38"/>
      <c r="W522" s="38"/>
      <c r="X522" s="38"/>
      <c r="Y522" s="38"/>
      <c r="Z522" s="38"/>
      <c r="AA522" s="38"/>
      <c r="AB522" s="38"/>
      <c r="AC522" s="38"/>
      <c r="AD522" s="38"/>
      <c r="AE522" s="38"/>
      <c r="AT522" s="19" t="s">
        <v>187</v>
      </c>
      <c r="AU522" s="19" t="s">
        <v>87</v>
      </c>
    </row>
    <row r="523" s="14" customFormat="1">
      <c r="A523" s="14"/>
      <c r="B523" s="210"/>
      <c r="C523" s="14"/>
      <c r="D523" s="193" t="s">
        <v>271</v>
      </c>
      <c r="E523" s="211" t="s">
        <v>1</v>
      </c>
      <c r="F523" s="212" t="s">
        <v>916</v>
      </c>
      <c r="G523" s="14"/>
      <c r="H523" s="213">
        <v>30.699999999999999</v>
      </c>
      <c r="I523" s="214"/>
      <c r="J523" s="14"/>
      <c r="K523" s="14"/>
      <c r="L523" s="210"/>
      <c r="M523" s="215"/>
      <c r="N523" s="216"/>
      <c r="O523" s="216"/>
      <c r="P523" s="216"/>
      <c r="Q523" s="216"/>
      <c r="R523" s="216"/>
      <c r="S523" s="216"/>
      <c r="T523" s="217"/>
      <c r="U523" s="14"/>
      <c r="V523" s="14"/>
      <c r="W523" s="14"/>
      <c r="X523" s="14"/>
      <c r="Y523" s="14"/>
      <c r="Z523" s="14"/>
      <c r="AA523" s="14"/>
      <c r="AB523" s="14"/>
      <c r="AC523" s="14"/>
      <c r="AD523" s="14"/>
      <c r="AE523" s="14"/>
      <c r="AT523" s="211" t="s">
        <v>271</v>
      </c>
      <c r="AU523" s="211" t="s">
        <v>87</v>
      </c>
      <c r="AV523" s="14" t="s">
        <v>87</v>
      </c>
      <c r="AW523" s="14" t="s">
        <v>32</v>
      </c>
      <c r="AX523" s="14" t="s">
        <v>85</v>
      </c>
      <c r="AY523" s="211" t="s">
        <v>177</v>
      </c>
    </row>
    <row r="524" s="2" customFormat="1" ht="24.15" customHeight="1">
      <c r="A524" s="38"/>
      <c r="B524" s="179"/>
      <c r="C524" s="180" t="s">
        <v>917</v>
      </c>
      <c r="D524" s="180" t="s">
        <v>180</v>
      </c>
      <c r="E524" s="181" t="s">
        <v>918</v>
      </c>
      <c r="F524" s="182" t="s">
        <v>919</v>
      </c>
      <c r="G524" s="183" t="s">
        <v>369</v>
      </c>
      <c r="H524" s="184">
        <v>18.300000000000001</v>
      </c>
      <c r="I524" s="185"/>
      <c r="J524" s="186">
        <f>ROUND(I524*H524,2)</f>
        <v>0</v>
      </c>
      <c r="K524" s="182" t="s">
        <v>1</v>
      </c>
      <c r="L524" s="39"/>
      <c r="M524" s="187" t="s">
        <v>1</v>
      </c>
      <c r="N524" s="188" t="s">
        <v>42</v>
      </c>
      <c r="O524" s="77"/>
      <c r="P524" s="189">
        <f>O524*H524</f>
        <v>0</v>
      </c>
      <c r="Q524" s="189">
        <v>0</v>
      </c>
      <c r="R524" s="189">
        <f>Q524*H524</f>
        <v>0</v>
      </c>
      <c r="S524" s="189">
        <v>0</v>
      </c>
      <c r="T524" s="190">
        <f>S524*H524</f>
        <v>0</v>
      </c>
      <c r="U524" s="38"/>
      <c r="V524" s="38"/>
      <c r="W524" s="38"/>
      <c r="X524" s="38"/>
      <c r="Y524" s="38"/>
      <c r="Z524" s="38"/>
      <c r="AA524" s="38"/>
      <c r="AB524" s="38"/>
      <c r="AC524" s="38"/>
      <c r="AD524" s="38"/>
      <c r="AE524" s="38"/>
      <c r="AR524" s="191" t="s">
        <v>350</v>
      </c>
      <c r="AT524" s="191" t="s">
        <v>180</v>
      </c>
      <c r="AU524" s="191" t="s">
        <v>87</v>
      </c>
      <c r="AY524" s="19" t="s">
        <v>177</v>
      </c>
      <c r="BE524" s="192">
        <f>IF(N524="základní",J524,0)</f>
        <v>0</v>
      </c>
      <c r="BF524" s="192">
        <f>IF(N524="snížená",J524,0)</f>
        <v>0</v>
      </c>
      <c r="BG524" s="192">
        <f>IF(N524="zákl. přenesená",J524,0)</f>
        <v>0</v>
      </c>
      <c r="BH524" s="192">
        <f>IF(N524="sníž. přenesená",J524,0)</f>
        <v>0</v>
      </c>
      <c r="BI524" s="192">
        <f>IF(N524="nulová",J524,0)</f>
        <v>0</v>
      </c>
      <c r="BJ524" s="19" t="s">
        <v>85</v>
      </c>
      <c r="BK524" s="192">
        <f>ROUND(I524*H524,2)</f>
        <v>0</v>
      </c>
      <c r="BL524" s="19" t="s">
        <v>350</v>
      </c>
      <c r="BM524" s="191" t="s">
        <v>920</v>
      </c>
    </row>
    <row r="525" s="2" customFormat="1">
      <c r="A525" s="38"/>
      <c r="B525" s="39"/>
      <c r="C525" s="38"/>
      <c r="D525" s="193" t="s">
        <v>187</v>
      </c>
      <c r="E525" s="38"/>
      <c r="F525" s="194" t="s">
        <v>915</v>
      </c>
      <c r="G525" s="38"/>
      <c r="H525" s="38"/>
      <c r="I525" s="195"/>
      <c r="J525" s="38"/>
      <c r="K525" s="38"/>
      <c r="L525" s="39"/>
      <c r="M525" s="196"/>
      <c r="N525" s="197"/>
      <c r="O525" s="77"/>
      <c r="P525" s="77"/>
      <c r="Q525" s="77"/>
      <c r="R525" s="77"/>
      <c r="S525" s="77"/>
      <c r="T525" s="78"/>
      <c r="U525" s="38"/>
      <c r="V525" s="38"/>
      <c r="W525" s="38"/>
      <c r="X525" s="38"/>
      <c r="Y525" s="38"/>
      <c r="Z525" s="38"/>
      <c r="AA525" s="38"/>
      <c r="AB525" s="38"/>
      <c r="AC525" s="38"/>
      <c r="AD525" s="38"/>
      <c r="AE525" s="38"/>
      <c r="AT525" s="19" t="s">
        <v>187</v>
      </c>
      <c r="AU525" s="19" t="s">
        <v>87</v>
      </c>
    </row>
    <row r="526" s="14" customFormat="1">
      <c r="A526" s="14"/>
      <c r="B526" s="210"/>
      <c r="C526" s="14"/>
      <c r="D526" s="193" t="s">
        <v>271</v>
      </c>
      <c r="E526" s="211" t="s">
        <v>1</v>
      </c>
      <c r="F526" s="212" t="s">
        <v>921</v>
      </c>
      <c r="G526" s="14"/>
      <c r="H526" s="213">
        <v>18.300000000000001</v>
      </c>
      <c r="I526" s="214"/>
      <c r="J526" s="14"/>
      <c r="K526" s="14"/>
      <c r="L526" s="210"/>
      <c r="M526" s="215"/>
      <c r="N526" s="216"/>
      <c r="O526" s="216"/>
      <c r="P526" s="216"/>
      <c r="Q526" s="216"/>
      <c r="R526" s="216"/>
      <c r="S526" s="216"/>
      <c r="T526" s="217"/>
      <c r="U526" s="14"/>
      <c r="V526" s="14"/>
      <c r="W526" s="14"/>
      <c r="X526" s="14"/>
      <c r="Y526" s="14"/>
      <c r="Z526" s="14"/>
      <c r="AA526" s="14"/>
      <c r="AB526" s="14"/>
      <c r="AC526" s="14"/>
      <c r="AD526" s="14"/>
      <c r="AE526" s="14"/>
      <c r="AT526" s="211" t="s">
        <v>271</v>
      </c>
      <c r="AU526" s="211" t="s">
        <v>87</v>
      </c>
      <c r="AV526" s="14" t="s">
        <v>87</v>
      </c>
      <c r="AW526" s="14" t="s">
        <v>32</v>
      </c>
      <c r="AX526" s="14" t="s">
        <v>85</v>
      </c>
      <c r="AY526" s="211" t="s">
        <v>177</v>
      </c>
    </row>
    <row r="527" s="2" customFormat="1" ht="21.75" customHeight="1">
      <c r="A527" s="38"/>
      <c r="B527" s="179"/>
      <c r="C527" s="180" t="s">
        <v>922</v>
      </c>
      <c r="D527" s="180" t="s">
        <v>180</v>
      </c>
      <c r="E527" s="181" t="s">
        <v>923</v>
      </c>
      <c r="F527" s="182" t="s">
        <v>924</v>
      </c>
      <c r="G527" s="183" t="s">
        <v>369</v>
      </c>
      <c r="H527" s="184">
        <v>60</v>
      </c>
      <c r="I527" s="185"/>
      <c r="J527" s="186">
        <f>ROUND(I527*H527,2)</f>
        <v>0</v>
      </c>
      <c r="K527" s="182" t="s">
        <v>1</v>
      </c>
      <c r="L527" s="39"/>
      <c r="M527" s="187" t="s">
        <v>1</v>
      </c>
      <c r="N527" s="188" t="s">
        <v>42</v>
      </c>
      <c r="O527" s="77"/>
      <c r="P527" s="189">
        <f>O527*H527</f>
        <v>0</v>
      </c>
      <c r="Q527" s="189">
        <v>0.00158</v>
      </c>
      <c r="R527" s="189">
        <f>Q527*H527</f>
        <v>0.094799999999999995</v>
      </c>
      <c r="S527" s="189">
        <v>0</v>
      </c>
      <c r="T527" s="190">
        <f>S527*H527</f>
        <v>0</v>
      </c>
      <c r="U527" s="38"/>
      <c r="V527" s="38"/>
      <c r="W527" s="38"/>
      <c r="X527" s="38"/>
      <c r="Y527" s="38"/>
      <c r="Z527" s="38"/>
      <c r="AA527" s="38"/>
      <c r="AB527" s="38"/>
      <c r="AC527" s="38"/>
      <c r="AD527" s="38"/>
      <c r="AE527" s="38"/>
      <c r="AR527" s="191" t="s">
        <v>350</v>
      </c>
      <c r="AT527" s="191" t="s">
        <v>180</v>
      </c>
      <c r="AU527" s="191" t="s">
        <v>87</v>
      </c>
      <c r="AY527" s="19" t="s">
        <v>177</v>
      </c>
      <c r="BE527" s="192">
        <f>IF(N527="základní",J527,0)</f>
        <v>0</v>
      </c>
      <c r="BF527" s="192">
        <f>IF(N527="snížená",J527,0)</f>
        <v>0</v>
      </c>
      <c r="BG527" s="192">
        <f>IF(N527="zákl. přenesená",J527,0)</f>
        <v>0</v>
      </c>
      <c r="BH527" s="192">
        <f>IF(N527="sníž. přenesená",J527,0)</f>
        <v>0</v>
      </c>
      <c r="BI527" s="192">
        <f>IF(N527="nulová",J527,0)</f>
        <v>0</v>
      </c>
      <c r="BJ527" s="19" t="s">
        <v>85</v>
      </c>
      <c r="BK527" s="192">
        <f>ROUND(I527*H527,2)</f>
        <v>0</v>
      </c>
      <c r="BL527" s="19" t="s">
        <v>350</v>
      </c>
      <c r="BM527" s="191" t="s">
        <v>925</v>
      </c>
    </row>
    <row r="528" s="14" customFormat="1">
      <c r="A528" s="14"/>
      <c r="B528" s="210"/>
      <c r="C528" s="14"/>
      <c r="D528" s="193" t="s">
        <v>271</v>
      </c>
      <c r="E528" s="211" t="s">
        <v>1</v>
      </c>
      <c r="F528" s="212" t="s">
        <v>926</v>
      </c>
      <c r="G528" s="14"/>
      <c r="H528" s="213">
        <v>33.299999999999997</v>
      </c>
      <c r="I528" s="214"/>
      <c r="J528" s="14"/>
      <c r="K528" s="14"/>
      <c r="L528" s="210"/>
      <c r="M528" s="215"/>
      <c r="N528" s="216"/>
      <c r="O528" s="216"/>
      <c r="P528" s="216"/>
      <c r="Q528" s="216"/>
      <c r="R528" s="216"/>
      <c r="S528" s="216"/>
      <c r="T528" s="217"/>
      <c r="U528" s="14"/>
      <c r="V528" s="14"/>
      <c r="W528" s="14"/>
      <c r="X528" s="14"/>
      <c r="Y528" s="14"/>
      <c r="Z528" s="14"/>
      <c r="AA528" s="14"/>
      <c r="AB528" s="14"/>
      <c r="AC528" s="14"/>
      <c r="AD528" s="14"/>
      <c r="AE528" s="14"/>
      <c r="AT528" s="211" t="s">
        <v>271</v>
      </c>
      <c r="AU528" s="211" t="s">
        <v>87</v>
      </c>
      <c r="AV528" s="14" t="s">
        <v>87</v>
      </c>
      <c r="AW528" s="14" t="s">
        <v>32</v>
      </c>
      <c r="AX528" s="14" t="s">
        <v>77</v>
      </c>
      <c r="AY528" s="211" t="s">
        <v>177</v>
      </c>
    </row>
    <row r="529" s="14" customFormat="1">
      <c r="A529" s="14"/>
      <c r="B529" s="210"/>
      <c r="C529" s="14"/>
      <c r="D529" s="193" t="s">
        <v>271</v>
      </c>
      <c r="E529" s="211" t="s">
        <v>1</v>
      </c>
      <c r="F529" s="212" t="s">
        <v>927</v>
      </c>
      <c r="G529" s="14"/>
      <c r="H529" s="213">
        <v>26.699999999999999</v>
      </c>
      <c r="I529" s="214"/>
      <c r="J529" s="14"/>
      <c r="K529" s="14"/>
      <c r="L529" s="210"/>
      <c r="M529" s="215"/>
      <c r="N529" s="216"/>
      <c r="O529" s="216"/>
      <c r="P529" s="216"/>
      <c r="Q529" s="216"/>
      <c r="R529" s="216"/>
      <c r="S529" s="216"/>
      <c r="T529" s="217"/>
      <c r="U529" s="14"/>
      <c r="V529" s="14"/>
      <c r="W529" s="14"/>
      <c r="X529" s="14"/>
      <c r="Y529" s="14"/>
      <c r="Z529" s="14"/>
      <c r="AA529" s="14"/>
      <c r="AB529" s="14"/>
      <c r="AC529" s="14"/>
      <c r="AD529" s="14"/>
      <c r="AE529" s="14"/>
      <c r="AT529" s="211" t="s">
        <v>271</v>
      </c>
      <c r="AU529" s="211" t="s">
        <v>87</v>
      </c>
      <c r="AV529" s="14" t="s">
        <v>87</v>
      </c>
      <c r="AW529" s="14" t="s">
        <v>32</v>
      </c>
      <c r="AX529" s="14" t="s">
        <v>77</v>
      </c>
      <c r="AY529" s="211" t="s">
        <v>177</v>
      </c>
    </row>
    <row r="530" s="15" customFormat="1">
      <c r="A530" s="15"/>
      <c r="B530" s="218"/>
      <c r="C530" s="15"/>
      <c r="D530" s="193" t="s">
        <v>271</v>
      </c>
      <c r="E530" s="219" t="s">
        <v>1</v>
      </c>
      <c r="F530" s="220" t="s">
        <v>276</v>
      </c>
      <c r="G530" s="15"/>
      <c r="H530" s="221">
        <v>60</v>
      </c>
      <c r="I530" s="222"/>
      <c r="J530" s="15"/>
      <c r="K530" s="15"/>
      <c r="L530" s="218"/>
      <c r="M530" s="223"/>
      <c r="N530" s="224"/>
      <c r="O530" s="224"/>
      <c r="P530" s="224"/>
      <c r="Q530" s="224"/>
      <c r="R530" s="224"/>
      <c r="S530" s="224"/>
      <c r="T530" s="225"/>
      <c r="U530" s="15"/>
      <c r="V530" s="15"/>
      <c r="W530" s="15"/>
      <c r="X530" s="15"/>
      <c r="Y530" s="15"/>
      <c r="Z530" s="15"/>
      <c r="AA530" s="15"/>
      <c r="AB530" s="15"/>
      <c r="AC530" s="15"/>
      <c r="AD530" s="15"/>
      <c r="AE530" s="15"/>
      <c r="AT530" s="219" t="s">
        <v>271</v>
      </c>
      <c r="AU530" s="219" t="s">
        <v>87</v>
      </c>
      <c r="AV530" s="15" t="s">
        <v>269</v>
      </c>
      <c r="AW530" s="15" t="s">
        <v>32</v>
      </c>
      <c r="AX530" s="15" t="s">
        <v>85</v>
      </c>
      <c r="AY530" s="219" t="s">
        <v>177</v>
      </c>
    </row>
    <row r="531" s="2" customFormat="1" ht="24.15" customHeight="1">
      <c r="A531" s="38"/>
      <c r="B531" s="179"/>
      <c r="C531" s="180" t="s">
        <v>928</v>
      </c>
      <c r="D531" s="180" t="s">
        <v>180</v>
      </c>
      <c r="E531" s="181" t="s">
        <v>929</v>
      </c>
      <c r="F531" s="182" t="s">
        <v>930</v>
      </c>
      <c r="G531" s="183" t="s">
        <v>369</v>
      </c>
      <c r="H531" s="184">
        <v>1.1000000000000001</v>
      </c>
      <c r="I531" s="185"/>
      <c r="J531" s="186">
        <f>ROUND(I531*H531,2)</f>
        <v>0</v>
      </c>
      <c r="K531" s="182" t="s">
        <v>268</v>
      </c>
      <c r="L531" s="39"/>
      <c r="M531" s="187" t="s">
        <v>1</v>
      </c>
      <c r="N531" s="188" t="s">
        <v>42</v>
      </c>
      <c r="O531" s="77"/>
      <c r="P531" s="189">
        <f>O531*H531</f>
        <v>0</v>
      </c>
      <c r="Q531" s="189">
        <v>0.0013589660000000001</v>
      </c>
      <c r="R531" s="189">
        <f>Q531*H531</f>
        <v>0.0014948626000000002</v>
      </c>
      <c r="S531" s="189">
        <v>0</v>
      </c>
      <c r="T531" s="190">
        <f>S531*H531</f>
        <v>0</v>
      </c>
      <c r="U531" s="38"/>
      <c r="V531" s="38"/>
      <c r="W531" s="38"/>
      <c r="X531" s="38"/>
      <c r="Y531" s="38"/>
      <c r="Z531" s="38"/>
      <c r="AA531" s="38"/>
      <c r="AB531" s="38"/>
      <c r="AC531" s="38"/>
      <c r="AD531" s="38"/>
      <c r="AE531" s="38"/>
      <c r="AR531" s="191" t="s">
        <v>350</v>
      </c>
      <c r="AT531" s="191" t="s">
        <v>180</v>
      </c>
      <c r="AU531" s="191" t="s">
        <v>87</v>
      </c>
      <c r="AY531" s="19" t="s">
        <v>177</v>
      </c>
      <c r="BE531" s="192">
        <f>IF(N531="základní",J531,0)</f>
        <v>0</v>
      </c>
      <c r="BF531" s="192">
        <f>IF(N531="snížená",J531,0)</f>
        <v>0</v>
      </c>
      <c r="BG531" s="192">
        <f>IF(N531="zákl. přenesená",J531,0)</f>
        <v>0</v>
      </c>
      <c r="BH531" s="192">
        <f>IF(N531="sníž. přenesená",J531,0)</f>
        <v>0</v>
      </c>
      <c r="BI531" s="192">
        <f>IF(N531="nulová",J531,0)</f>
        <v>0</v>
      </c>
      <c r="BJ531" s="19" t="s">
        <v>85</v>
      </c>
      <c r="BK531" s="192">
        <f>ROUND(I531*H531,2)</f>
        <v>0</v>
      </c>
      <c r="BL531" s="19" t="s">
        <v>350</v>
      </c>
      <c r="BM531" s="191" t="s">
        <v>931</v>
      </c>
    </row>
    <row r="532" s="14" customFormat="1">
      <c r="A532" s="14"/>
      <c r="B532" s="210"/>
      <c r="C532" s="14"/>
      <c r="D532" s="193" t="s">
        <v>271</v>
      </c>
      <c r="E532" s="211" t="s">
        <v>1</v>
      </c>
      <c r="F532" s="212" t="s">
        <v>932</v>
      </c>
      <c r="G532" s="14"/>
      <c r="H532" s="213">
        <v>1.1000000000000001</v>
      </c>
      <c r="I532" s="214"/>
      <c r="J532" s="14"/>
      <c r="K532" s="14"/>
      <c r="L532" s="210"/>
      <c r="M532" s="215"/>
      <c r="N532" s="216"/>
      <c r="O532" s="216"/>
      <c r="P532" s="216"/>
      <c r="Q532" s="216"/>
      <c r="R532" s="216"/>
      <c r="S532" s="216"/>
      <c r="T532" s="217"/>
      <c r="U532" s="14"/>
      <c r="V532" s="14"/>
      <c r="W532" s="14"/>
      <c r="X532" s="14"/>
      <c r="Y532" s="14"/>
      <c r="Z532" s="14"/>
      <c r="AA532" s="14"/>
      <c r="AB532" s="14"/>
      <c r="AC532" s="14"/>
      <c r="AD532" s="14"/>
      <c r="AE532" s="14"/>
      <c r="AT532" s="211" t="s">
        <v>271</v>
      </c>
      <c r="AU532" s="211" t="s">
        <v>87</v>
      </c>
      <c r="AV532" s="14" t="s">
        <v>87</v>
      </c>
      <c r="AW532" s="14" t="s">
        <v>32</v>
      </c>
      <c r="AX532" s="14" t="s">
        <v>85</v>
      </c>
      <c r="AY532" s="211" t="s">
        <v>177</v>
      </c>
    </row>
    <row r="533" s="2" customFormat="1" ht="24.15" customHeight="1">
      <c r="A533" s="38"/>
      <c r="B533" s="179"/>
      <c r="C533" s="180" t="s">
        <v>933</v>
      </c>
      <c r="D533" s="180" t="s">
        <v>180</v>
      </c>
      <c r="E533" s="181" t="s">
        <v>934</v>
      </c>
      <c r="F533" s="182" t="s">
        <v>935</v>
      </c>
      <c r="G533" s="183" t="s">
        <v>369</v>
      </c>
      <c r="H533" s="184">
        <v>8.6999999999999993</v>
      </c>
      <c r="I533" s="185"/>
      <c r="J533" s="186">
        <f>ROUND(I533*H533,2)</f>
        <v>0</v>
      </c>
      <c r="K533" s="182" t="s">
        <v>1</v>
      </c>
      <c r="L533" s="39"/>
      <c r="M533" s="187" t="s">
        <v>1</v>
      </c>
      <c r="N533" s="188" t="s">
        <v>42</v>
      </c>
      <c r="O533" s="77"/>
      <c r="P533" s="189">
        <f>O533*H533</f>
        <v>0</v>
      </c>
      <c r="Q533" s="189">
        <v>0.0029099999999999998</v>
      </c>
      <c r="R533" s="189">
        <f>Q533*H533</f>
        <v>0.025316999999999996</v>
      </c>
      <c r="S533" s="189">
        <v>0</v>
      </c>
      <c r="T533" s="190">
        <f>S533*H533</f>
        <v>0</v>
      </c>
      <c r="U533" s="38"/>
      <c r="V533" s="38"/>
      <c r="W533" s="38"/>
      <c r="X533" s="38"/>
      <c r="Y533" s="38"/>
      <c r="Z533" s="38"/>
      <c r="AA533" s="38"/>
      <c r="AB533" s="38"/>
      <c r="AC533" s="38"/>
      <c r="AD533" s="38"/>
      <c r="AE533" s="38"/>
      <c r="AR533" s="191" t="s">
        <v>350</v>
      </c>
      <c r="AT533" s="191" t="s">
        <v>180</v>
      </c>
      <c r="AU533" s="191" t="s">
        <v>87</v>
      </c>
      <c r="AY533" s="19" t="s">
        <v>177</v>
      </c>
      <c r="BE533" s="192">
        <f>IF(N533="základní",J533,0)</f>
        <v>0</v>
      </c>
      <c r="BF533" s="192">
        <f>IF(N533="snížená",J533,0)</f>
        <v>0</v>
      </c>
      <c r="BG533" s="192">
        <f>IF(N533="zákl. přenesená",J533,0)</f>
        <v>0</v>
      </c>
      <c r="BH533" s="192">
        <f>IF(N533="sníž. přenesená",J533,0)</f>
        <v>0</v>
      </c>
      <c r="BI533" s="192">
        <f>IF(N533="nulová",J533,0)</f>
        <v>0</v>
      </c>
      <c r="BJ533" s="19" t="s">
        <v>85</v>
      </c>
      <c r="BK533" s="192">
        <f>ROUND(I533*H533,2)</f>
        <v>0</v>
      </c>
      <c r="BL533" s="19" t="s">
        <v>350</v>
      </c>
      <c r="BM533" s="191" t="s">
        <v>936</v>
      </c>
    </row>
    <row r="534" s="14" customFormat="1">
      <c r="A534" s="14"/>
      <c r="B534" s="210"/>
      <c r="C534" s="14"/>
      <c r="D534" s="193" t="s">
        <v>271</v>
      </c>
      <c r="E534" s="211" t="s">
        <v>1</v>
      </c>
      <c r="F534" s="212" t="s">
        <v>937</v>
      </c>
      <c r="G534" s="14"/>
      <c r="H534" s="213">
        <v>3.7000000000000002</v>
      </c>
      <c r="I534" s="214"/>
      <c r="J534" s="14"/>
      <c r="K534" s="14"/>
      <c r="L534" s="210"/>
      <c r="M534" s="215"/>
      <c r="N534" s="216"/>
      <c r="O534" s="216"/>
      <c r="P534" s="216"/>
      <c r="Q534" s="216"/>
      <c r="R534" s="216"/>
      <c r="S534" s="216"/>
      <c r="T534" s="217"/>
      <c r="U534" s="14"/>
      <c r="V534" s="14"/>
      <c r="W534" s="14"/>
      <c r="X534" s="14"/>
      <c r="Y534" s="14"/>
      <c r="Z534" s="14"/>
      <c r="AA534" s="14"/>
      <c r="AB534" s="14"/>
      <c r="AC534" s="14"/>
      <c r="AD534" s="14"/>
      <c r="AE534" s="14"/>
      <c r="AT534" s="211" t="s">
        <v>271</v>
      </c>
      <c r="AU534" s="211" t="s">
        <v>87</v>
      </c>
      <c r="AV534" s="14" t="s">
        <v>87</v>
      </c>
      <c r="AW534" s="14" t="s">
        <v>32</v>
      </c>
      <c r="AX534" s="14" t="s">
        <v>77</v>
      </c>
      <c r="AY534" s="211" t="s">
        <v>177</v>
      </c>
    </row>
    <row r="535" s="14" customFormat="1">
      <c r="A535" s="14"/>
      <c r="B535" s="210"/>
      <c r="C535" s="14"/>
      <c r="D535" s="193" t="s">
        <v>271</v>
      </c>
      <c r="E535" s="211" t="s">
        <v>1</v>
      </c>
      <c r="F535" s="212" t="s">
        <v>938</v>
      </c>
      <c r="G535" s="14"/>
      <c r="H535" s="213">
        <v>3.2999999999999998</v>
      </c>
      <c r="I535" s="214"/>
      <c r="J535" s="14"/>
      <c r="K535" s="14"/>
      <c r="L535" s="210"/>
      <c r="M535" s="215"/>
      <c r="N535" s="216"/>
      <c r="O535" s="216"/>
      <c r="P535" s="216"/>
      <c r="Q535" s="216"/>
      <c r="R535" s="216"/>
      <c r="S535" s="216"/>
      <c r="T535" s="217"/>
      <c r="U535" s="14"/>
      <c r="V535" s="14"/>
      <c r="W535" s="14"/>
      <c r="X535" s="14"/>
      <c r="Y535" s="14"/>
      <c r="Z535" s="14"/>
      <c r="AA535" s="14"/>
      <c r="AB535" s="14"/>
      <c r="AC535" s="14"/>
      <c r="AD535" s="14"/>
      <c r="AE535" s="14"/>
      <c r="AT535" s="211" t="s">
        <v>271</v>
      </c>
      <c r="AU535" s="211" t="s">
        <v>87</v>
      </c>
      <c r="AV535" s="14" t="s">
        <v>87</v>
      </c>
      <c r="AW535" s="14" t="s">
        <v>32</v>
      </c>
      <c r="AX535" s="14" t="s">
        <v>77</v>
      </c>
      <c r="AY535" s="211" t="s">
        <v>177</v>
      </c>
    </row>
    <row r="536" s="14" customFormat="1">
      <c r="A536" s="14"/>
      <c r="B536" s="210"/>
      <c r="C536" s="14"/>
      <c r="D536" s="193" t="s">
        <v>271</v>
      </c>
      <c r="E536" s="211" t="s">
        <v>1</v>
      </c>
      <c r="F536" s="212" t="s">
        <v>939</v>
      </c>
      <c r="G536" s="14"/>
      <c r="H536" s="213">
        <v>1.7</v>
      </c>
      <c r="I536" s="214"/>
      <c r="J536" s="14"/>
      <c r="K536" s="14"/>
      <c r="L536" s="210"/>
      <c r="M536" s="215"/>
      <c r="N536" s="216"/>
      <c r="O536" s="216"/>
      <c r="P536" s="216"/>
      <c r="Q536" s="216"/>
      <c r="R536" s="216"/>
      <c r="S536" s="216"/>
      <c r="T536" s="217"/>
      <c r="U536" s="14"/>
      <c r="V536" s="14"/>
      <c r="W536" s="14"/>
      <c r="X536" s="14"/>
      <c r="Y536" s="14"/>
      <c r="Z536" s="14"/>
      <c r="AA536" s="14"/>
      <c r="AB536" s="14"/>
      <c r="AC536" s="14"/>
      <c r="AD536" s="14"/>
      <c r="AE536" s="14"/>
      <c r="AT536" s="211" t="s">
        <v>271</v>
      </c>
      <c r="AU536" s="211" t="s">
        <v>87</v>
      </c>
      <c r="AV536" s="14" t="s">
        <v>87</v>
      </c>
      <c r="AW536" s="14" t="s">
        <v>32</v>
      </c>
      <c r="AX536" s="14" t="s">
        <v>77</v>
      </c>
      <c r="AY536" s="211" t="s">
        <v>177</v>
      </c>
    </row>
    <row r="537" s="15" customFormat="1">
      <c r="A537" s="15"/>
      <c r="B537" s="218"/>
      <c r="C537" s="15"/>
      <c r="D537" s="193" t="s">
        <v>271</v>
      </c>
      <c r="E537" s="219" t="s">
        <v>1</v>
      </c>
      <c r="F537" s="220" t="s">
        <v>276</v>
      </c>
      <c r="G537" s="15"/>
      <c r="H537" s="221">
        <v>8.6999999999999993</v>
      </c>
      <c r="I537" s="222"/>
      <c r="J537" s="15"/>
      <c r="K537" s="15"/>
      <c r="L537" s="218"/>
      <c r="M537" s="223"/>
      <c r="N537" s="224"/>
      <c r="O537" s="224"/>
      <c r="P537" s="224"/>
      <c r="Q537" s="224"/>
      <c r="R537" s="224"/>
      <c r="S537" s="224"/>
      <c r="T537" s="225"/>
      <c r="U537" s="15"/>
      <c r="V537" s="15"/>
      <c r="W537" s="15"/>
      <c r="X537" s="15"/>
      <c r="Y537" s="15"/>
      <c r="Z537" s="15"/>
      <c r="AA537" s="15"/>
      <c r="AB537" s="15"/>
      <c r="AC537" s="15"/>
      <c r="AD537" s="15"/>
      <c r="AE537" s="15"/>
      <c r="AT537" s="219" t="s">
        <v>271</v>
      </c>
      <c r="AU537" s="219" t="s">
        <v>87</v>
      </c>
      <c r="AV537" s="15" t="s">
        <v>269</v>
      </c>
      <c r="AW537" s="15" t="s">
        <v>32</v>
      </c>
      <c r="AX537" s="15" t="s">
        <v>85</v>
      </c>
      <c r="AY537" s="219" t="s">
        <v>177</v>
      </c>
    </row>
    <row r="538" s="2" customFormat="1" ht="24.15" customHeight="1">
      <c r="A538" s="38"/>
      <c r="B538" s="179"/>
      <c r="C538" s="180" t="s">
        <v>940</v>
      </c>
      <c r="D538" s="180" t="s">
        <v>180</v>
      </c>
      <c r="E538" s="181" t="s">
        <v>941</v>
      </c>
      <c r="F538" s="182" t="s">
        <v>942</v>
      </c>
      <c r="G538" s="183" t="s">
        <v>369</v>
      </c>
      <c r="H538" s="184">
        <v>27.5</v>
      </c>
      <c r="I538" s="185"/>
      <c r="J538" s="186">
        <f>ROUND(I538*H538,2)</f>
        <v>0</v>
      </c>
      <c r="K538" s="182" t="s">
        <v>1</v>
      </c>
      <c r="L538" s="39"/>
      <c r="M538" s="187" t="s">
        <v>1</v>
      </c>
      <c r="N538" s="188" t="s">
        <v>42</v>
      </c>
      <c r="O538" s="77"/>
      <c r="P538" s="189">
        <f>O538*H538</f>
        <v>0</v>
      </c>
      <c r="Q538" s="189">
        <v>0.0016299999999999999</v>
      </c>
      <c r="R538" s="189">
        <f>Q538*H538</f>
        <v>0.044824999999999997</v>
      </c>
      <c r="S538" s="189">
        <v>0</v>
      </c>
      <c r="T538" s="190">
        <f>S538*H538</f>
        <v>0</v>
      </c>
      <c r="U538" s="38"/>
      <c r="V538" s="38"/>
      <c r="W538" s="38"/>
      <c r="X538" s="38"/>
      <c r="Y538" s="38"/>
      <c r="Z538" s="38"/>
      <c r="AA538" s="38"/>
      <c r="AB538" s="38"/>
      <c r="AC538" s="38"/>
      <c r="AD538" s="38"/>
      <c r="AE538" s="38"/>
      <c r="AR538" s="191" t="s">
        <v>350</v>
      </c>
      <c r="AT538" s="191" t="s">
        <v>180</v>
      </c>
      <c r="AU538" s="191" t="s">
        <v>87</v>
      </c>
      <c r="AY538" s="19" t="s">
        <v>177</v>
      </c>
      <c r="BE538" s="192">
        <f>IF(N538="základní",J538,0)</f>
        <v>0</v>
      </c>
      <c r="BF538" s="192">
        <f>IF(N538="snížená",J538,0)</f>
        <v>0</v>
      </c>
      <c r="BG538" s="192">
        <f>IF(N538="zákl. přenesená",J538,0)</f>
        <v>0</v>
      </c>
      <c r="BH538" s="192">
        <f>IF(N538="sníž. přenesená",J538,0)</f>
        <v>0</v>
      </c>
      <c r="BI538" s="192">
        <f>IF(N538="nulová",J538,0)</f>
        <v>0</v>
      </c>
      <c r="BJ538" s="19" t="s">
        <v>85</v>
      </c>
      <c r="BK538" s="192">
        <f>ROUND(I538*H538,2)</f>
        <v>0</v>
      </c>
      <c r="BL538" s="19" t="s">
        <v>350</v>
      </c>
      <c r="BM538" s="191" t="s">
        <v>943</v>
      </c>
    </row>
    <row r="539" s="14" customFormat="1">
      <c r="A539" s="14"/>
      <c r="B539" s="210"/>
      <c r="C539" s="14"/>
      <c r="D539" s="193" t="s">
        <v>271</v>
      </c>
      <c r="E539" s="211" t="s">
        <v>1</v>
      </c>
      <c r="F539" s="212" t="s">
        <v>944</v>
      </c>
      <c r="G539" s="14"/>
      <c r="H539" s="213">
        <v>27.5</v>
      </c>
      <c r="I539" s="214"/>
      <c r="J539" s="14"/>
      <c r="K539" s="14"/>
      <c r="L539" s="210"/>
      <c r="M539" s="215"/>
      <c r="N539" s="216"/>
      <c r="O539" s="216"/>
      <c r="P539" s="216"/>
      <c r="Q539" s="216"/>
      <c r="R539" s="216"/>
      <c r="S539" s="216"/>
      <c r="T539" s="217"/>
      <c r="U539" s="14"/>
      <c r="V539" s="14"/>
      <c r="W539" s="14"/>
      <c r="X539" s="14"/>
      <c r="Y539" s="14"/>
      <c r="Z539" s="14"/>
      <c r="AA539" s="14"/>
      <c r="AB539" s="14"/>
      <c r="AC539" s="14"/>
      <c r="AD539" s="14"/>
      <c r="AE539" s="14"/>
      <c r="AT539" s="211" t="s">
        <v>271</v>
      </c>
      <c r="AU539" s="211" t="s">
        <v>87</v>
      </c>
      <c r="AV539" s="14" t="s">
        <v>87</v>
      </c>
      <c r="AW539" s="14" t="s">
        <v>32</v>
      </c>
      <c r="AX539" s="14" t="s">
        <v>85</v>
      </c>
      <c r="AY539" s="211" t="s">
        <v>177</v>
      </c>
    </row>
    <row r="540" s="2" customFormat="1" ht="24.15" customHeight="1">
      <c r="A540" s="38"/>
      <c r="B540" s="179"/>
      <c r="C540" s="180" t="s">
        <v>945</v>
      </c>
      <c r="D540" s="180" t="s">
        <v>180</v>
      </c>
      <c r="E540" s="181" t="s">
        <v>946</v>
      </c>
      <c r="F540" s="182" t="s">
        <v>947</v>
      </c>
      <c r="G540" s="183" t="s">
        <v>327</v>
      </c>
      <c r="H540" s="184">
        <v>2</v>
      </c>
      <c r="I540" s="185"/>
      <c r="J540" s="186">
        <f>ROUND(I540*H540,2)</f>
        <v>0</v>
      </c>
      <c r="K540" s="182" t="s">
        <v>268</v>
      </c>
      <c r="L540" s="39"/>
      <c r="M540" s="187" t="s">
        <v>1</v>
      </c>
      <c r="N540" s="188" t="s">
        <v>42</v>
      </c>
      <c r="O540" s="77"/>
      <c r="P540" s="189">
        <f>O540*H540</f>
        <v>0</v>
      </c>
      <c r="Q540" s="189">
        <v>0.000252</v>
      </c>
      <c r="R540" s="189">
        <f>Q540*H540</f>
        <v>0.000504</v>
      </c>
      <c r="S540" s="189">
        <v>0</v>
      </c>
      <c r="T540" s="190">
        <f>S540*H540</f>
        <v>0</v>
      </c>
      <c r="U540" s="38"/>
      <c r="V540" s="38"/>
      <c r="W540" s="38"/>
      <c r="X540" s="38"/>
      <c r="Y540" s="38"/>
      <c r="Z540" s="38"/>
      <c r="AA540" s="38"/>
      <c r="AB540" s="38"/>
      <c r="AC540" s="38"/>
      <c r="AD540" s="38"/>
      <c r="AE540" s="38"/>
      <c r="AR540" s="191" t="s">
        <v>350</v>
      </c>
      <c r="AT540" s="191" t="s">
        <v>180</v>
      </c>
      <c r="AU540" s="191" t="s">
        <v>87</v>
      </c>
      <c r="AY540" s="19" t="s">
        <v>177</v>
      </c>
      <c r="BE540" s="192">
        <f>IF(N540="základní",J540,0)</f>
        <v>0</v>
      </c>
      <c r="BF540" s="192">
        <f>IF(N540="snížená",J540,0)</f>
        <v>0</v>
      </c>
      <c r="BG540" s="192">
        <f>IF(N540="zákl. přenesená",J540,0)</f>
        <v>0</v>
      </c>
      <c r="BH540" s="192">
        <f>IF(N540="sníž. přenesená",J540,0)</f>
        <v>0</v>
      </c>
      <c r="BI540" s="192">
        <f>IF(N540="nulová",J540,0)</f>
        <v>0</v>
      </c>
      <c r="BJ540" s="19" t="s">
        <v>85</v>
      </c>
      <c r="BK540" s="192">
        <f>ROUND(I540*H540,2)</f>
        <v>0</v>
      </c>
      <c r="BL540" s="19" t="s">
        <v>350</v>
      </c>
      <c r="BM540" s="191" t="s">
        <v>948</v>
      </c>
    </row>
    <row r="541" s="2" customFormat="1" ht="24.15" customHeight="1">
      <c r="A541" s="38"/>
      <c r="B541" s="179"/>
      <c r="C541" s="180" t="s">
        <v>949</v>
      </c>
      <c r="D541" s="180" t="s">
        <v>180</v>
      </c>
      <c r="E541" s="181" t="s">
        <v>950</v>
      </c>
      <c r="F541" s="182" t="s">
        <v>951</v>
      </c>
      <c r="G541" s="183" t="s">
        <v>369</v>
      </c>
      <c r="H541" s="184">
        <v>5.7999999999999998</v>
      </c>
      <c r="I541" s="185"/>
      <c r="J541" s="186">
        <f>ROUND(I541*H541,2)</f>
        <v>0</v>
      </c>
      <c r="K541" s="182" t="s">
        <v>1</v>
      </c>
      <c r="L541" s="39"/>
      <c r="M541" s="187" t="s">
        <v>1</v>
      </c>
      <c r="N541" s="188" t="s">
        <v>42</v>
      </c>
      <c r="O541" s="77"/>
      <c r="P541" s="189">
        <f>O541*H541</f>
        <v>0</v>
      </c>
      <c r="Q541" s="189">
        <v>0.0021700000000000001</v>
      </c>
      <c r="R541" s="189">
        <f>Q541*H541</f>
        <v>0.012586</v>
      </c>
      <c r="S541" s="189">
        <v>0</v>
      </c>
      <c r="T541" s="190">
        <f>S541*H541</f>
        <v>0</v>
      </c>
      <c r="U541" s="38"/>
      <c r="V541" s="38"/>
      <c r="W541" s="38"/>
      <c r="X541" s="38"/>
      <c r="Y541" s="38"/>
      <c r="Z541" s="38"/>
      <c r="AA541" s="38"/>
      <c r="AB541" s="38"/>
      <c r="AC541" s="38"/>
      <c r="AD541" s="38"/>
      <c r="AE541" s="38"/>
      <c r="AR541" s="191" t="s">
        <v>350</v>
      </c>
      <c r="AT541" s="191" t="s">
        <v>180</v>
      </c>
      <c r="AU541" s="191" t="s">
        <v>87</v>
      </c>
      <c r="AY541" s="19" t="s">
        <v>177</v>
      </c>
      <c r="BE541" s="192">
        <f>IF(N541="základní",J541,0)</f>
        <v>0</v>
      </c>
      <c r="BF541" s="192">
        <f>IF(N541="snížená",J541,0)</f>
        <v>0</v>
      </c>
      <c r="BG541" s="192">
        <f>IF(N541="zákl. přenesená",J541,0)</f>
        <v>0</v>
      </c>
      <c r="BH541" s="192">
        <f>IF(N541="sníž. přenesená",J541,0)</f>
        <v>0</v>
      </c>
      <c r="BI541" s="192">
        <f>IF(N541="nulová",J541,0)</f>
        <v>0</v>
      </c>
      <c r="BJ541" s="19" t="s">
        <v>85</v>
      </c>
      <c r="BK541" s="192">
        <f>ROUND(I541*H541,2)</f>
        <v>0</v>
      </c>
      <c r="BL541" s="19" t="s">
        <v>350</v>
      </c>
      <c r="BM541" s="191" t="s">
        <v>952</v>
      </c>
    </row>
    <row r="542" s="14" customFormat="1">
      <c r="A542" s="14"/>
      <c r="B542" s="210"/>
      <c r="C542" s="14"/>
      <c r="D542" s="193" t="s">
        <v>271</v>
      </c>
      <c r="E542" s="211" t="s">
        <v>1</v>
      </c>
      <c r="F542" s="212" t="s">
        <v>953</v>
      </c>
      <c r="G542" s="14"/>
      <c r="H542" s="213">
        <v>5.7999999999999998</v>
      </c>
      <c r="I542" s="214"/>
      <c r="J542" s="14"/>
      <c r="K542" s="14"/>
      <c r="L542" s="210"/>
      <c r="M542" s="215"/>
      <c r="N542" s="216"/>
      <c r="O542" s="216"/>
      <c r="P542" s="216"/>
      <c r="Q542" s="216"/>
      <c r="R542" s="216"/>
      <c r="S542" s="216"/>
      <c r="T542" s="217"/>
      <c r="U542" s="14"/>
      <c r="V542" s="14"/>
      <c r="W542" s="14"/>
      <c r="X542" s="14"/>
      <c r="Y542" s="14"/>
      <c r="Z542" s="14"/>
      <c r="AA542" s="14"/>
      <c r="AB542" s="14"/>
      <c r="AC542" s="14"/>
      <c r="AD542" s="14"/>
      <c r="AE542" s="14"/>
      <c r="AT542" s="211" t="s">
        <v>271</v>
      </c>
      <c r="AU542" s="211" t="s">
        <v>87</v>
      </c>
      <c r="AV542" s="14" t="s">
        <v>87</v>
      </c>
      <c r="AW542" s="14" t="s">
        <v>32</v>
      </c>
      <c r="AX542" s="14" t="s">
        <v>85</v>
      </c>
      <c r="AY542" s="211" t="s">
        <v>177</v>
      </c>
    </row>
    <row r="543" s="2" customFormat="1" ht="24.15" customHeight="1">
      <c r="A543" s="38"/>
      <c r="B543" s="179"/>
      <c r="C543" s="180" t="s">
        <v>954</v>
      </c>
      <c r="D543" s="180" t="s">
        <v>180</v>
      </c>
      <c r="E543" s="181" t="s">
        <v>955</v>
      </c>
      <c r="F543" s="182" t="s">
        <v>956</v>
      </c>
      <c r="G543" s="183" t="s">
        <v>762</v>
      </c>
      <c r="H543" s="236"/>
      <c r="I543" s="185"/>
      <c r="J543" s="186">
        <f>ROUND(I543*H543,2)</f>
        <v>0</v>
      </c>
      <c r="K543" s="182" t="s">
        <v>268</v>
      </c>
      <c r="L543" s="39"/>
      <c r="M543" s="187" t="s">
        <v>1</v>
      </c>
      <c r="N543" s="188" t="s">
        <v>42</v>
      </c>
      <c r="O543" s="77"/>
      <c r="P543" s="189">
        <f>O543*H543</f>
        <v>0</v>
      </c>
      <c r="Q543" s="189">
        <v>0</v>
      </c>
      <c r="R543" s="189">
        <f>Q543*H543</f>
        <v>0</v>
      </c>
      <c r="S543" s="189">
        <v>0</v>
      </c>
      <c r="T543" s="190">
        <f>S543*H543</f>
        <v>0</v>
      </c>
      <c r="U543" s="38"/>
      <c r="V543" s="38"/>
      <c r="W543" s="38"/>
      <c r="X543" s="38"/>
      <c r="Y543" s="38"/>
      <c r="Z543" s="38"/>
      <c r="AA543" s="38"/>
      <c r="AB543" s="38"/>
      <c r="AC543" s="38"/>
      <c r="AD543" s="38"/>
      <c r="AE543" s="38"/>
      <c r="AR543" s="191" t="s">
        <v>350</v>
      </c>
      <c r="AT543" s="191" t="s">
        <v>180</v>
      </c>
      <c r="AU543" s="191" t="s">
        <v>87</v>
      </c>
      <c r="AY543" s="19" t="s">
        <v>177</v>
      </c>
      <c r="BE543" s="192">
        <f>IF(N543="základní",J543,0)</f>
        <v>0</v>
      </c>
      <c r="BF543" s="192">
        <f>IF(N543="snížená",J543,0)</f>
        <v>0</v>
      </c>
      <c r="BG543" s="192">
        <f>IF(N543="zákl. přenesená",J543,0)</f>
        <v>0</v>
      </c>
      <c r="BH543" s="192">
        <f>IF(N543="sníž. přenesená",J543,0)</f>
        <v>0</v>
      </c>
      <c r="BI543" s="192">
        <f>IF(N543="nulová",J543,0)</f>
        <v>0</v>
      </c>
      <c r="BJ543" s="19" t="s">
        <v>85</v>
      </c>
      <c r="BK543" s="192">
        <f>ROUND(I543*H543,2)</f>
        <v>0</v>
      </c>
      <c r="BL543" s="19" t="s">
        <v>350</v>
      </c>
      <c r="BM543" s="191" t="s">
        <v>957</v>
      </c>
    </row>
    <row r="544" s="12" customFormat="1" ht="22.8" customHeight="1">
      <c r="A544" s="12"/>
      <c r="B544" s="166"/>
      <c r="C544" s="12"/>
      <c r="D544" s="167" t="s">
        <v>76</v>
      </c>
      <c r="E544" s="177" t="s">
        <v>958</v>
      </c>
      <c r="F544" s="177" t="s">
        <v>959</v>
      </c>
      <c r="G544" s="12"/>
      <c r="H544" s="12"/>
      <c r="I544" s="169"/>
      <c r="J544" s="178">
        <f>BK544</f>
        <v>0</v>
      </c>
      <c r="K544" s="12"/>
      <c r="L544" s="166"/>
      <c r="M544" s="171"/>
      <c r="N544" s="172"/>
      <c r="O544" s="172"/>
      <c r="P544" s="173">
        <f>SUM(P545:P680)</f>
        <v>0</v>
      </c>
      <c r="Q544" s="172"/>
      <c r="R544" s="173">
        <f>SUM(R545:R680)</f>
        <v>3.5299139999999998</v>
      </c>
      <c r="S544" s="172"/>
      <c r="T544" s="174">
        <f>SUM(T545:T680)</f>
        <v>0</v>
      </c>
      <c r="U544" s="12"/>
      <c r="V544" s="12"/>
      <c r="W544" s="12"/>
      <c r="X544" s="12"/>
      <c r="Y544" s="12"/>
      <c r="Z544" s="12"/>
      <c r="AA544" s="12"/>
      <c r="AB544" s="12"/>
      <c r="AC544" s="12"/>
      <c r="AD544" s="12"/>
      <c r="AE544" s="12"/>
      <c r="AR544" s="167" t="s">
        <v>87</v>
      </c>
      <c r="AT544" s="175" t="s">
        <v>76</v>
      </c>
      <c r="AU544" s="175" t="s">
        <v>85</v>
      </c>
      <c r="AY544" s="167" t="s">
        <v>177</v>
      </c>
      <c r="BK544" s="176">
        <f>SUM(BK545:BK680)</f>
        <v>0</v>
      </c>
    </row>
    <row r="545" s="2" customFormat="1" ht="24.15" customHeight="1">
      <c r="A545" s="38"/>
      <c r="B545" s="179"/>
      <c r="C545" s="180" t="s">
        <v>960</v>
      </c>
      <c r="D545" s="180" t="s">
        <v>180</v>
      </c>
      <c r="E545" s="181" t="s">
        <v>961</v>
      </c>
      <c r="F545" s="182" t="s">
        <v>962</v>
      </c>
      <c r="G545" s="183" t="s">
        <v>220</v>
      </c>
      <c r="H545" s="184">
        <v>147.99500000000001</v>
      </c>
      <c r="I545" s="185"/>
      <c r="J545" s="186">
        <f>ROUND(I545*H545,2)</f>
        <v>0</v>
      </c>
      <c r="K545" s="182" t="s">
        <v>1</v>
      </c>
      <c r="L545" s="39"/>
      <c r="M545" s="187" t="s">
        <v>1</v>
      </c>
      <c r="N545" s="188" t="s">
        <v>42</v>
      </c>
      <c r="O545" s="77"/>
      <c r="P545" s="189">
        <f>O545*H545</f>
        <v>0</v>
      </c>
      <c r="Q545" s="189">
        <v>0</v>
      </c>
      <c r="R545" s="189">
        <f>Q545*H545</f>
        <v>0</v>
      </c>
      <c r="S545" s="189">
        <v>0</v>
      </c>
      <c r="T545" s="190">
        <f>S545*H545</f>
        <v>0</v>
      </c>
      <c r="U545" s="38"/>
      <c r="V545" s="38"/>
      <c r="W545" s="38"/>
      <c r="X545" s="38"/>
      <c r="Y545" s="38"/>
      <c r="Z545" s="38"/>
      <c r="AA545" s="38"/>
      <c r="AB545" s="38"/>
      <c r="AC545" s="38"/>
      <c r="AD545" s="38"/>
      <c r="AE545" s="38"/>
      <c r="AR545" s="191" t="s">
        <v>350</v>
      </c>
      <c r="AT545" s="191" t="s">
        <v>180</v>
      </c>
      <c r="AU545" s="191" t="s">
        <v>87</v>
      </c>
      <c r="AY545" s="19" t="s">
        <v>177</v>
      </c>
      <c r="BE545" s="192">
        <f>IF(N545="základní",J545,0)</f>
        <v>0</v>
      </c>
      <c r="BF545" s="192">
        <f>IF(N545="snížená",J545,0)</f>
        <v>0</v>
      </c>
      <c r="BG545" s="192">
        <f>IF(N545="zákl. přenesená",J545,0)</f>
        <v>0</v>
      </c>
      <c r="BH545" s="192">
        <f>IF(N545="sníž. přenesená",J545,0)</f>
        <v>0</v>
      </c>
      <c r="BI545" s="192">
        <f>IF(N545="nulová",J545,0)</f>
        <v>0</v>
      </c>
      <c r="BJ545" s="19" t="s">
        <v>85</v>
      </c>
      <c r="BK545" s="192">
        <f>ROUND(I545*H545,2)</f>
        <v>0</v>
      </c>
      <c r="BL545" s="19" t="s">
        <v>350</v>
      </c>
      <c r="BM545" s="191" t="s">
        <v>963</v>
      </c>
    </row>
    <row r="546" s="2" customFormat="1">
      <c r="A546" s="38"/>
      <c r="B546" s="39"/>
      <c r="C546" s="38"/>
      <c r="D546" s="193" t="s">
        <v>187</v>
      </c>
      <c r="E546" s="38"/>
      <c r="F546" s="194" t="s">
        <v>964</v>
      </c>
      <c r="G546" s="38"/>
      <c r="H546" s="38"/>
      <c r="I546" s="195"/>
      <c r="J546" s="38"/>
      <c r="K546" s="38"/>
      <c r="L546" s="39"/>
      <c r="M546" s="196"/>
      <c r="N546" s="197"/>
      <c r="O546" s="77"/>
      <c r="P546" s="77"/>
      <c r="Q546" s="77"/>
      <c r="R546" s="77"/>
      <c r="S546" s="77"/>
      <c r="T546" s="78"/>
      <c r="U546" s="38"/>
      <c r="V546" s="38"/>
      <c r="W546" s="38"/>
      <c r="X546" s="38"/>
      <c r="Y546" s="38"/>
      <c r="Z546" s="38"/>
      <c r="AA546" s="38"/>
      <c r="AB546" s="38"/>
      <c r="AC546" s="38"/>
      <c r="AD546" s="38"/>
      <c r="AE546" s="38"/>
      <c r="AT546" s="19" t="s">
        <v>187</v>
      </c>
      <c r="AU546" s="19" t="s">
        <v>87</v>
      </c>
    </row>
    <row r="547" s="13" customFormat="1">
      <c r="A547" s="13"/>
      <c r="B547" s="203"/>
      <c r="C547" s="13"/>
      <c r="D547" s="193" t="s">
        <v>271</v>
      </c>
      <c r="E547" s="204" t="s">
        <v>1</v>
      </c>
      <c r="F547" s="205" t="s">
        <v>592</v>
      </c>
      <c r="G547" s="13"/>
      <c r="H547" s="204" t="s">
        <v>1</v>
      </c>
      <c r="I547" s="206"/>
      <c r="J547" s="13"/>
      <c r="K547" s="13"/>
      <c r="L547" s="203"/>
      <c r="M547" s="207"/>
      <c r="N547" s="208"/>
      <c r="O547" s="208"/>
      <c r="P547" s="208"/>
      <c r="Q547" s="208"/>
      <c r="R547" s="208"/>
      <c r="S547" s="208"/>
      <c r="T547" s="209"/>
      <c r="U547" s="13"/>
      <c r="V547" s="13"/>
      <c r="W547" s="13"/>
      <c r="X547" s="13"/>
      <c r="Y547" s="13"/>
      <c r="Z547" s="13"/>
      <c r="AA547" s="13"/>
      <c r="AB547" s="13"/>
      <c r="AC547" s="13"/>
      <c r="AD547" s="13"/>
      <c r="AE547" s="13"/>
      <c r="AT547" s="204" t="s">
        <v>271</v>
      </c>
      <c r="AU547" s="204" t="s">
        <v>87</v>
      </c>
      <c r="AV547" s="13" t="s">
        <v>85</v>
      </c>
      <c r="AW547" s="13" t="s">
        <v>32</v>
      </c>
      <c r="AX547" s="13" t="s">
        <v>77</v>
      </c>
      <c r="AY547" s="204" t="s">
        <v>177</v>
      </c>
    </row>
    <row r="548" s="14" customFormat="1">
      <c r="A548" s="14"/>
      <c r="B548" s="210"/>
      <c r="C548" s="14"/>
      <c r="D548" s="193" t="s">
        <v>271</v>
      </c>
      <c r="E548" s="211" t="s">
        <v>1</v>
      </c>
      <c r="F548" s="212" t="s">
        <v>593</v>
      </c>
      <c r="G548" s="14"/>
      <c r="H548" s="213">
        <v>65.099999999999994</v>
      </c>
      <c r="I548" s="214"/>
      <c r="J548" s="14"/>
      <c r="K548" s="14"/>
      <c r="L548" s="210"/>
      <c r="M548" s="215"/>
      <c r="N548" s="216"/>
      <c r="O548" s="216"/>
      <c r="P548" s="216"/>
      <c r="Q548" s="216"/>
      <c r="R548" s="216"/>
      <c r="S548" s="216"/>
      <c r="T548" s="217"/>
      <c r="U548" s="14"/>
      <c r="V548" s="14"/>
      <c r="W548" s="14"/>
      <c r="X548" s="14"/>
      <c r="Y548" s="14"/>
      <c r="Z548" s="14"/>
      <c r="AA548" s="14"/>
      <c r="AB548" s="14"/>
      <c r="AC548" s="14"/>
      <c r="AD548" s="14"/>
      <c r="AE548" s="14"/>
      <c r="AT548" s="211" t="s">
        <v>271</v>
      </c>
      <c r="AU548" s="211" t="s">
        <v>87</v>
      </c>
      <c r="AV548" s="14" t="s">
        <v>87</v>
      </c>
      <c r="AW548" s="14" t="s">
        <v>32</v>
      </c>
      <c r="AX548" s="14" t="s">
        <v>77</v>
      </c>
      <c r="AY548" s="211" t="s">
        <v>177</v>
      </c>
    </row>
    <row r="549" s="14" customFormat="1">
      <c r="A549" s="14"/>
      <c r="B549" s="210"/>
      <c r="C549" s="14"/>
      <c r="D549" s="193" t="s">
        <v>271</v>
      </c>
      <c r="E549" s="211" t="s">
        <v>1</v>
      </c>
      <c r="F549" s="212" t="s">
        <v>594</v>
      </c>
      <c r="G549" s="14"/>
      <c r="H549" s="213">
        <v>-15.69</v>
      </c>
      <c r="I549" s="214"/>
      <c r="J549" s="14"/>
      <c r="K549" s="14"/>
      <c r="L549" s="210"/>
      <c r="M549" s="215"/>
      <c r="N549" s="216"/>
      <c r="O549" s="216"/>
      <c r="P549" s="216"/>
      <c r="Q549" s="216"/>
      <c r="R549" s="216"/>
      <c r="S549" s="216"/>
      <c r="T549" s="217"/>
      <c r="U549" s="14"/>
      <c r="V549" s="14"/>
      <c r="W549" s="14"/>
      <c r="X549" s="14"/>
      <c r="Y549" s="14"/>
      <c r="Z549" s="14"/>
      <c r="AA549" s="14"/>
      <c r="AB549" s="14"/>
      <c r="AC549" s="14"/>
      <c r="AD549" s="14"/>
      <c r="AE549" s="14"/>
      <c r="AT549" s="211" t="s">
        <v>271</v>
      </c>
      <c r="AU549" s="211" t="s">
        <v>87</v>
      </c>
      <c r="AV549" s="14" t="s">
        <v>87</v>
      </c>
      <c r="AW549" s="14" t="s">
        <v>32</v>
      </c>
      <c r="AX549" s="14" t="s">
        <v>77</v>
      </c>
      <c r="AY549" s="211" t="s">
        <v>177</v>
      </c>
    </row>
    <row r="550" s="14" customFormat="1">
      <c r="A550" s="14"/>
      <c r="B550" s="210"/>
      <c r="C550" s="14"/>
      <c r="D550" s="193" t="s">
        <v>271</v>
      </c>
      <c r="E550" s="211" t="s">
        <v>1</v>
      </c>
      <c r="F550" s="212" t="s">
        <v>965</v>
      </c>
      <c r="G550" s="14"/>
      <c r="H550" s="213">
        <v>0.67000000000000004</v>
      </c>
      <c r="I550" s="214"/>
      <c r="J550" s="14"/>
      <c r="K550" s="14"/>
      <c r="L550" s="210"/>
      <c r="M550" s="215"/>
      <c r="N550" s="216"/>
      <c r="O550" s="216"/>
      <c r="P550" s="216"/>
      <c r="Q550" s="216"/>
      <c r="R550" s="216"/>
      <c r="S550" s="216"/>
      <c r="T550" s="217"/>
      <c r="U550" s="14"/>
      <c r="V550" s="14"/>
      <c r="W550" s="14"/>
      <c r="X550" s="14"/>
      <c r="Y550" s="14"/>
      <c r="Z550" s="14"/>
      <c r="AA550" s="14"/>
      <c r="AB550" s="14"/>
      <c r="AC550" s="14"/>
      <c r="AD550" s="14"/>
      <c r="AE550" s="14"/>
      <c r="AT550" s="211" t="s">
        <v>271</v>
      </c>
      <c r="AU550" s="211" t="s">
        <v>87</v>
      </c>
      <c r="AV550" s="14" t="s">
        <v>87</v>
      </c>
      <c r="AW550" s="14" t="s">
        <v>32</v>
      </c>
      <c r="AX550" s="14" t="s">
        <v>77</v>
      </c>
      <c r="AY550" s="211" t="s">
        <v>177</v>
      </c>
    </row>
    <row r="551" s="14" customFormat="1">
      <c r="A551" s="14"/>
      <c r="B551" s="210"/>
      <c r="C551" s="14"/>
      <c r="D551" s="193" t="s">
        <v>271</v>
      </c>
      <c r="E551" s="211" t="s">
        <v>1</v>
      </c>
      <c r="F551" s="212" t="s">
        <v>558</v>
      </c>
      <c r="G551" s="14"/>
      <c r="H551" s="213">
        <v>1.3300000000000001</v>
      </c>
      <c r="I551" s="214"/>
      <c r="J551" s="14"/>
      <c r="K551" s="14"/>
      <c r="L551" s="210"/>
      <c r="M551" s="215"/>
      <c r="N551" s="216"/>
      <c r="O551" s="216"/>
      <c r="P551" s="216"/>
      <c r="Q551" s="216"/>
      <c r="R551" s="216"/>
      <c r="S551" s="216"/>
      <c r="T551" s="217"/>
      <c r="U551" s="14"/>
      <c r="V551" s="14"/>
      <c r="W551" s="14"/>
      <c r="X551" s="14"/>
      <c r="Y551" s="14"/>
      <c r="Z551" s="14"/>
      <c r="AA551" s="14"/>
      <c r="AB551" s="14"/>
      <c r="AC551" s="14"/>
      <c r="AD551" s="14"/>
      <c r="AE551" s="14"/>
      <c r="AT551" s="211" t="s">
        <v>271</v>
      </c>
      <c r="AU551" s="211" t="s">
        <v>87</v>
      </c>
      <c r="AV551" s="14" t="s">
        <v>87</v>
      </c>
      <c r="AW551" s="14" t="s">
        <v>32</v>
      </c>
      <c r="AX551" s="14" t="s">
        <v>77</v>
      </c>
      <c r="AY551" s="211" t="s">
        <v>177</v>
      </c>
    </row>
    <row r="552" s="14" customFormat="1">
      <c r="A552" s="14"/>
      <c r="B552" s="210"/>
      <c r="C552" s="14"/>
      <c r="D552" s="193" t="s">
        <v>271</v>
      </c>
      <c r="E552" s="211" t="s">
        <v>1</v>
      </c>
      <c r="F552" s="212" t="s">
        <v>966</v>
      </c>
      <c r="G552" s="14"/>
      <c r="H552" s="213">
        <v>2.3999999999999999</v>
      </c>
      <c r="I552" s="214"/>
      <c r="J552" s="14"/>
      <c r="K552" s="14"/>
      <c r="L552" s="210"/>
      <c r="M552" s="215"/>
      <c r="N552" s="216"/>
      <c r="O552" s="216"/>
      <c r="P552" s="216"/>
      <c r="Q552" s="216"/>
      <c r="R552" s="216"/>
      <c r="S552" s="216"/>
      <c r="T552" s="217"/>
      <c r="U552" s="14"/>
      <c r="V552" s="14"/>
      <c r="W552" s="14"/>
      <c r="X552" s="14"/>
      <c r="Y552" s="14"/>
      <c r="Z552" s="14"/>
      <c r="AA552" s="14"/>
      <c r="AB552" s="14"/>
      <c r="AC552" s="14"/>
      <c r="AD552" s="14"/>
      <c r="AE552" s="14"/>
      <c r="AT552" s="211" t="s">
        <v>271</v>
      </c>
      <c r="AU552" s="211" t="s">
        <v>87</v>
      </c>
      <c r="AV552" s="14" t="s">
        <v>87</v>
      </c>
      <c r="AW552" s="14" t="s">
        <v>32</v>
      </c>
      <c r="AX552" s="14" t="s">
        <v>77</v>
      </c>
      <c r="AY552" s="211" t="s">
        <v>177</v>
      </c>
    </row>
    <row r="553" s="14" customFormat="1">
      <c r="A553" s="14"/>
      <c r="B553" s="210"/>
      <c r="C553" s="14"/>
      <c r="D553" s="193" t="s">
        <v>271</v>
      </c>
      <c r="E553" s="211" t="s">
        <v>1</v>
      </c>
      <c r="F553" s="212" t="s">
        <v>967</v>
      </c>
      <c r="G553" s="14"/>
      <c r="H553" s="213">
        <v>1.3600000000000001</v>
      </c>
      <c r="I553" s="214"/>
      <c r="J553" s="14"/>
      <c r="K553" s="14"/>
      <c r="L553" s="210"/>
      <c r="M553" s="215"/>
      <c r="N553" s="216"/>
      <c r="O553" s="216"/>
      <c r="P553" s="216"/>
      <c r="Q553" s="216"/>
      <c r="R553" s="216"/>
      <c r="S553" s="216"/>
      <c r="T553" s="217"/>
      <c r="U553" s="14"/>
      <c r="V553" s="14"/>
      <c r="W553" s="14"/>
      <c r="X553" s="14"/>
      <c r="Y553" s="14"/>
      <c r="Z553" s="14"/>
      <c r="AA553" s="14"/>
      <c r="AB553" s="14"/>
      <c r="AC553" s="14"/>
      <c r="AD553" s="14"/>
      <c r="AE553" s="14"/>
      <c r="AT553" s="211" t="s">
        <v>271</v>
      </c>
      <c r="AU553" s="211" t="s">
        <v>87</v>
      </c>
      <c r="AV553" s="14" t="s">
        <v>87</v>
      </c>
      <c r="AW553" s="14" t="s">
        <v>32</v>
      </c>
      <c r="AX553" s="14" t="s">
        <v>77</v>
      </c>
      <c r="AY553" s="211" t="s">
        <v>177</v>
      </c>
    </row>
    <row r="554" s="13" customFormat="1">
      <c r="A554" s="13"/>
      <c r="B554" s="203"/>
      <c r="C554" s="13"/>
      <c r="D554" s="193" t="s">
        <v>271</v>
      </c>
      <c r="E554" s="204" t="s">
        <v>1</v>
      </c>
      <c r="F554" s="205" t="s">
        <v>595</v>
      </c>
      <c r="G554" s="13"/>
      <c r="H554" s="204" t="s">
        <v>1</v>
      </c>
      <c r="I554" s="206"/>
      <c r="J554" s="13"/>
      <c r="K554" s="13"/>
      <c r="L554" s="203"/>
      <c r="M554" s="207"/>
      <c r="N554" s="208"/>
      <c r="O554" s="208"/>
      <c r="P554" s="208"/>
      <c r="Q554" s="208"/>
      <c r="R554" s="208"/>
      <c r="S554" s="208"/>
      <c r="T554" s="209"/>
      <c r="U554" s="13"/>
      <c r="V554" s="13"/>
      <c r="W554" s="13"/>
      <c r="X554" s="13"/>
      <c r="Y554" s="13"/>
      <c r="Z554" s="13"/>
      <c r="AA554" s="13"/>
      <c r="AB554" s="13"/>
      <c r="AC554" s="13"/>
      <c r="AD554" s="13"/>
      <c r="AE554" s="13"/>
      <c r="AT554" s="204" t="s">
        <v>271</v>
      </c>
      <c r="AU554" s="204" t="s">
        <v>87</v>
      </c>
      <c r="AV554" s="13" t="s">
        <v>85</v>
      </c>
      <c r="AW554" s="13" t="s">
        <v>32</v>
      </c>
      <c r="AX554" s="13" t="s">
        <v>77</v>
      </c>
      <c r="AY554" s="204" t="s">
        <v>177</v>
      </c>
    </row>
    <row r="555" s="14" customFormat="1">
      <c r="A555" s="14"/>
      <c r="B555" s="210"/>
      <c r="C555" s="14"/>
      <c r="D555" s="193" t="s">
        <v>271</v>
      </c>
      <c r="E555" s="211" t="s">
        <v>1</v>
      </c>
      <c r="F555" s="212" t="s">
        <v>596</v>
      </c>
      <c r="G555" s="14"/>
      <c r="H555" s="213">
        <v>23.699999999999999</v>
      </c>
      <c r="I555" s="214"/>
      <c r="J555" s="14"/>
      <c r="K555" s="14"/>
      <c r="L555" s="210"/>
      <c r="M555" s="215"/>
      <c r="N555" s="216"/>
      <c r="O555" s="216"/>
      <c r="P555" s="216"/>
      <c r="Q555" s="216"/>
      <c r="R555" s="216"/>
      <c r="S555" s="216"/>
      <c r="T555" s="217"/>
      <c r="U555" s="14"/>
      <c r="V555" s="14"/>
      <c r="W555" s="14"/>
      <c r="X555" s="14"/>
      <c r="Y555" s="14"/>
      <c r="Z555" s="14"/>
      <c r="AA555" s="14"/>
      <c r="AB555" s="14"/>
      <c r="AC555" s="14"/>
      <c r="AD555" s="14"/>
      <c r="AE555" s="14"/>
      <c r="AT555" s="211" t="s">
        <v>271</v>
      </c>
      <c r="AU555" s="211" t="s">
        <v>87</v>
      </c>
      <c r="AV555" s="14" t="s">
        <v>87</v>
      </c>
      <c r="AW555" s="14" t="s">
        <v>32</v>
      </c>
      <c r="AX555" s="14" t="s">
        <v>77</v>
      </c>
      <c r="AY555" s="211" t="s">
        <v>177</v>
      </c>
    </row>
    <row r="556" s="14" customFormat="1">
      <c r="A556" s="14"/>
      <c r="B556" s="210"/>
      <c r="C556" s="14"/>
      <c r="D556" s="193" t="s">
        <v>271</v>
      </c>
      <c r="E556" s="211" t="s">
        <v>1</v>
      </c>
      <c r="F556" s="212" t="s">
        <v>597</v>
      </c>
      <c r="G556" s="14"/>
      <c r="H556" s="213">
        <v>-5.8449999999999998</v>
      </c>
      <c r="I556" s="214"/>
      <c r="J556" s="14"/>
      <c r="K556" s="14"/>
      <c r="L556" s="210"/>
      <c r="M556" s="215"/>
      <c r="N556" s="216"/>
      <c r="O556" s="216"/>
      <c r="P556" s="216"/>
      <c r="Q556" s="216"/>
      <c r="R556" s="216"/>
      <c r="S556" s="216"/>
      <c r="T556" s="217"/>
      <c r="U556" s="14"/>
      <c r="V556" s="14"/>
      <c r="W556" s="14"/>
      <c r="X556" s="14"/>
      <c r="Y556" s="14"/>
      <c r="Z556" s="14"/>
      <c r="AA556" s="14"/>
      <c r="AB556" s="14"/>
      <c r="AC556" s="14"/>
      <c r="AD556" s="14"/>
      <c r="AE556" s="14"/>
      <c r="AT556" s="211" t="s">
        <v>271</v>
      </c>
      <c r="AU556" s="211" t="s">
        <v>87</v>
      </c>
      <c r="AV556" s="14" t="s">
        <v>87</v>
      </c>
      <c r="AW556" s="14" t="s">
        <v>32</v>
      </c>
      <c r="AX556" s="14" t="s">
        <v>77</v>
      </c>
      <c r="AY556" s="211" t="s">
        <v>177</v>
      </c>
    </row>
    <row r="557" s="14" customFormat="1">
      <c r="A557" s="14"/>
      <c r="B557" s="210"/>
      <c r="C557" s="14"/>
      <c r="D557" s="193" t="s">
        <v>271</v>
      </c>
      <c r="E557" s="211" t="s">
        <v>1</v>
      </c>
      <c r="F557" s="212" t="s">
        <v>557</v>
      </c>
      <c r="G557" s="14"/>
      <c r="H557" s="213">
        <v>1.26</v>
      </c>
      <c r="I557" s="214"/>
      <c r="J557" s="14"/>
      <c r="K557" s="14"/>
      <c r="L557" s="210"/>
      <c r="M557" s="215"/>
      <c r="N557" s="216"/>
      <c r="O557" s="216"/>
      <c r="P557" s="216"/>
      <c r="Q557" s="216"/>
      <c r="R557" s="216"/>
      <c r="S557" s="216"/>
      <c r="T557" s="217"/>
      <c r="U557" s="14"/>
      <c r="V557" s="14"/>
      <c r="W557" s="14"/>
      <c r="X557" s="14"/>
      <c r="Y557" s="14"/>
      <c r="Z557" s="14"/>
      <c r="AA557" s="14"/>
      <c r="AB557" s="14"/>
      <c r="AC557" s="14"/>
      <c r="AD557" s="14"/>
      <c r="AE557" s="14"/>
      <c r="AT557" s="211" t="s">
        <v>271</v>
      </c>
      <c r="AU557" s="211" t="s">
        <v>87</v>
      </c>
      <c r="AV557" s="14" t="s">
        <v>87</v>
      </c>
      <c r="AW557" s="14" t="s">
        <v>32</v>
      </c>
      <c r="AX557" s="14" t="s">
        <v>77</v>
      </c>
      <c r="AY557" s="211" t="s">
        <v>177</v>
      </c>
    </row>
    <row r="558" s="14" customFormat="1">
      <c r="A558" s="14"/>
      <c r="B558" s="210"/>
      <c r="C558" s="14"/>
      <c r="D558" s="193" t="s">
        <v>271</v>
      </c>
      <c r="E558" s="211" t="s">
        <v>1</v>
      </c>
      <c r="F558" s="212" t="s">
        <v>968</v>
      </c>
      <c r="G558" s="14"/>
      <c r="H558" s="213">
        <v>0.72999999999999998</v>
      </c>
      <c r="I558" s="214"/>
      <c r="J558" s="14"/>
      <c r="K558" s="14"/>
      <c r="L558" s="210"/>
      <c r="M558" s="215"/>
      <c r="N558" s="216"/>
      <c r="O558" s="216"/>
      <c r="P558" s="216"/>
      <c r="Q558" s="216"/>
      <c r="R558" s="216"/>
      <c r="S558" s="216"/>
      <c r="T558" s="217"/>
      <c r="U558" s="14"/>
      <c r="V558" s="14"/>
      <c r="W558" s="14"/>
      <c r="X558" s="14"/>
      <c r="Y558" s="14"/>
      <c r="Z558" s="14"/>
      <c r="AA558" s="14"/>
      <c r="AB558" s="14"/>
      <c r="AC558" s="14"/>
      <c r="AD558" s="14"/>
      <c r="AE558" s="14"/>
      <c r="AT558" s="211" t="s">
        <v>271</v>
      </c>
      <c r="AU558" s="211" t="s">
        <v>87</v>
      </c>
      <c r="AV558" s="14" t="s">
        <v>87</v>
      </c>
      <c r="AW558" s="14" t="s">
        <v>32</v>
      </c>
      <c r="AX558" s="14" t="s">
        <v>77</v>
      </c>
      <c r="AY558" s="211" t="s">
        <v>177</v>
      </c>
    </row>
    <row r="559" s="13" customFormat="1">
      <c r="A559" s="13"/>
      <c r="B559" s="203"/>
      <c r="C559" s="13"/>
      <c r="D559" s="193" t="s">
        <v>271</v>
      </c>
      <c r="E559" s="204" t="s">
        <v>1</v>
      </c>
      <c r="F559" s="205" t="s">
        <v>598</v>
      </c>
      <c r="G559" s="13"/>
      <c r="H559" s="204" t="s">
        <v>1</v>
      </c>
      <c r="I559" s="206"/>
      <c r="J559" s="13"/>
      <c r="K559" s="13"/>
      <c r="L559" s="203"/>
      <c r="M559" s="207"/>
      <c r="N559" s="208"/>
      <c r="O559" s="208"/>
      <c r="P559" s="208"/>
      <c r="Q559" s="208"/>
      <c r="R559" s="208"/>
      <c r="S559" s="208"/>
      <c r="T559" s="209"/>
      <c r="U559" s="13"/>
      <c r="V559" s="13"/>
      <c r="W559" s="13"/>
      <c r="X559" s="13"/>
      <c r="Y559" s="13"/>
      <c r="Z559" s="13"/>
      <c r="AA559" s="13"/>
      <c r="AB559" s="13"/>
      <c r="AC559" s="13"/>
      <c r="AD559" s="13"/>
      <c r="AE559" s="13"/>
      <c r="AT559" s="204" t="s">
        <v>271</v>
      </c>
      <c r="AU559" s="204" t="s">
        <v>87</v>
      </c>
      <c r="AV559" s="13" t="s">
        <v>85</v>
      </c>
      <c r="AW559" s="13" t="s">
        <v>32</v>
      </c>
      <c r="AX559" s="13" t="s">
        <v>77</v>
      </c>
      <c r="AY559" s="204" t="s">
        <v>177</v>
      </c>
    </row>
    <row r="560" s="14" customFormat="1">
      <c r="A560" s="14"/>
      <c r="B560" s="210"/>
      <c r="C560" s="14"/>
      <c r="D560" s="193" t="s">
        <v>271</v>
      </c>
      <c r="E560" s="211" t="s">
        <v>1</v>
      </c>
      <c r="F560" s="212" t="s">
        <v>599</v>
      </c>
      <c r="G560" s="14"/>
      <c r="H560" s="213">
        <v>30</v>
      </c>
      <c r="I560" s="214"/>
      <c r="J560" s="14"/>
      <c r="K560" s="14"/>
      <c r="L560" s="210"/>
      <c r="M560" s="215"/>
      <c r="N560" s="216"/>
      <c r="O560" s="216"/>
      <c r="P560" s="216"/>
      <c r="Q560" s="216"/>
      <c r="R560" s="216"/>
      <c r="S560" s="216"/>
      <c r="T560" s="217"/>
      <c r="U560" s="14"/>
      <c r="V560" s="14"/>
      <c r="W560" s="14"/>
      <c r="X560" s="14"/>
      <c r="Y560" s="14"/>
      <c r="Z560" s="14"/>
      <c r="AA560" s="14"/>
      <c r="AB560" s="14"/>
      <c r="AC560" s="14"/>
      <c r="AD560" s="14"/>
      <c r="AE560" s="14"/>
      <c r="AT560" s="211" t="s">
        <v>271</v>
      </c>
      <c r="AU560" s="211" t="s">
        <v>87</v>
      </c>
      <c r="AV560" s="14" t="s">
        <v>87</v>
      </c>
      <c r="AW560" s="14" t="s">
        <v>32</v>
      </c>
      <c r="AX560" s="14" t="s">
        <v>77</v>
      </c>
      <c r="AY560" s="211" t="s">
        <v>177</v>
      </c>
    </row>
    <row r="561" s="14" customFormat="1">
      <c r="A561" s="14"/>
      <c r="B561" s="210"/>
      <c r="C561" s="14"/>
      <c r="D561" s="193" t="s">
        <v>271</v>
      </c>
      <c r="E561" s="211" t="s">
        <v>1</v>
      </c>
      <c r="F561" s="212" t="s">
        <v>600</v>
      </c>
      <c r="G561" s="14"/>
      <c r="H561" s="213">
        <v>-5.6399999999999997</v>
      </c>
      <c r="I561" s="214"/>
      <c r="J561" s="14"/>
      <c r="K561" s="14"/>
      <c r="L561" s="210"/>
      <c r="M561" s="215"/>
      <c r="N561" s="216"/>
      <c r="O561" s="216"/>
      <c r="P561" s="216"/>
      <c r="Q561" s="216"/>
      <c r="R561" s="216"/>
      <c r="S561" s="216"/>
      <c r="T561" s="217"/>
      <c r="U561" s="14"/>
      <c r="V561" s="14"/>
      <c r="W561" s="14"/>
      <c r="X561" s="14"/>
      <c r="Y561" s="14"/>
      <c r="Z561" s="14"/>
      <c r="AA561" s="14"/>
      <c r="AB561" s="14"/>
      <c r="AC561" s="14"/>
      <c r="AD561" s="14"/>
      <c r="AE561" s="14"/>
      <c r="AT561" s="211" t="s">
        <v>271</v>
      </c>
      <c r="AU561" s="211" t="s">
        <v>87</v>
      </c>
      <c r="AV561" s="14" t="s">
        <v>87</v>
      </c>
      <c r="AW561" s="14" t="s">
        <v>32</v>
      </c>
      <c r="AX561" s="14" t="s">
        <v>77</v>
      </c>
      <c r="AY561" s="211" t="s">
        <v>177</v>
      </c>
    </row>
    <row r="562" s="14" customFormat="1">
      <c r="A562" s="14"/>
      <c r="B562" s="210"/>
      <c r="C562" s="14"/>
      <c r="D562" s="193" t="s">
        <v>271</v>
      </c>
      <c r="E562" s="211" t="s">
        <v>1</v>
      </c>
      <c r="F562" s="212" t="s">
        <v>969</v>
      </c>
      <c r="G562" s="14"/>
      <c r="H562" s="213">
        <v>2.48</v>
      </c>
      <c r="I562" s="214"/>
      <c r="J562" s="14"/>
      <c r="K562" s="14"/>
      <c r="L562" s="210"/>
      <c r="M562" s="215"/>
      <c r="N562" s="216"/>
      <c r="O562" s="216"/>
      <c r="P562" s="216"/>
      <c r="Q562" s="216"/>
      <c r="R562" s="216"/>
      <c r="S562" s="216"/>
      <c r="T562" s="217"/>
      <c r="U562" s="14"/>
      <c r="V562" s="14"/>
      <c r="W562" s="14"/>
      <c r="X562" s="14"/>
      <c r="Y562" s="14"/>
      <c r="Z562" s="14"/>
      <c r="AA562" s="14"/>
      <c r="AB562" s="14"/>
      <c r="AC562" s="14"/>
      <c r="AD562" s="14"/>
      <c r="AE562" s="14"/>
      <c r="AT562" s="211" t="s">
        <v>271</v>
      </c>
      <c r="AU562" s="211" t="s">
        <v>87</v>
      </c>
      <c r="AV562" s="14" t="s">
        <v>87</v>
      </c>
      <c r="AW562" s="14" t="s">
        <v>32</v>
      </c>
      <c r="AX562" s="14" t="s">
        <v>77</v>
      </c>
      <c r="AY562" s="211" t="s">
        <v>177</v>
      </c>
    </row>
    <row r="563" s="14" customFormat="1">
      <c r="A563" s="14"/>
      <c r="B563" s="210"/>
      <c r="C563" s="14"/>
      <c r="D563" s="193" t="s">
        <v>271</v>
      </c>
      <c r="E563" s="211" t="s">
        <v>1</v>
      </c>
      <c r="F563" s="212" t="s">
        <v>970</v>
      </c>
      <c r="G563" s="14"/>
      <c r="H563" s="213">
        <v>0.83999999999999997</v>
      </c>
      <c r="I563" s="214"/>
      <c r="J563" s="14"/>
      <c r="K563" s="14"/>
      <c r="L563" s="210"/>
      <c r="M563" s="215"/>
      <c r="N563" s="216"/>
      <c r="O563" s="216"/>
      <c r="P563" s="216"/>
      <c r="Q563" s="216"/>
      <c r="R563" s="216"/>
      <c r="S563" s="216"/>
      <c r="T563" s="217"/>
      <c r="U563" s="14"/>
      <c r="V563" s="14"/>
      <c r="W563" s="14"/>
      <c r="X563" s="14"/>
      <c r="Y563" s="14"/>
      <c r="Z563" s="14"/>
      <c r="AA563" s="14"/>
      <c r="AB563" s="14"/>
      <c r="AC563" s="14"/>
      <c r="AD563" s="14"/>
      <c r="AE563" s="14"/>
      <c r="AT563" s="211" t="s">
        <v>271</v>
      </c>
      <c r="AU563" s="211" t="s">
        <v>87</v>
      </c>
      <c r="AV563" s="14" t="s">
        <v>87</v>
      </c>
      <c r="AW563" s="14" t="s">
        <v>32</v>
      </c>
      <c r="AX563" s="14" t="s">
        <v>77</v>
      </c>
      <c r="AY563" s="211" t="s">
        <v>177</v>
      </c>
    </row>
    <row r="564" s="13" customFormat="1">
      <c r="A564" s="13"/>
      <c r="B564" s="203"/>
      <c r="C564" s="13"/>
      <c r="D564" s="193" t="s">
        <v>271</v>
      </c>
      <c r="E564" s="204" t="s">
        <v>1</v>
      </c>
      <c r="F564" s="205" t="s">
        <v>595</v>
      </c>
      <c r="G564" s="13"/>
      <c r="H564" s="204" t="s">
        <v>1</v>
      </c>
      <c r="I564" s="206"/>
      <c r="J564" s="13"/>
      <c r="K564" s="13"/>
      <c r="L564" s="203"/>
      <c r="M564" s="207"/>
      <c r="N564" s="208"/>
      <c r="O564" s="208"/>
      <c r="P564" s="208"/>
      <c r="Q564" s="208"/>
      <c r="R564" s="208"/>
      <c r="S564" s="208"/>
      <c r="T564" s="209"/>
      <c r="U564" s="13"/>
      <c r="V564" s="13"/>
      <c r="W564" s="13"/>
      <c r="X564" s="13"/>
      <c r="Y564" s="13"/>
      <c r="Z564" s="13"/>
      <c r="AA564" s="13"/>
      <c r="AB564" s="13"/>
      <c r="AC564" s="13"/>
      <c r="AD564" s="13"/>
      <c r="AE564" s="13"/>
      <c r="AT564" s="204" t="s">
        <v>271</v>
      </c>
      <c r="AU564" s="204" t="s">
        <v>87</v>
      </c>
      <c r="AV564" s="13" t="s">
        <v>85</v>
      </c>
      <c r="AW564" s="13" t="s">
        <v>32</v>
      </c>
      <c r="AX564" s="13" t="s">
        <v>77</v>
      </c>
      <c r="AY564" s="204" t="s">
        <v>177</v>
      </c>
    </row>
    <row r="565" s="14" customFormat="1">
      <c r="A565" s="14"/>
      <c r="B565" s="210"/>
      <c r="C565" s="14"/>
      <c r="D565" s="193" t="s">
        <v>271</v>
      </c>
      <c r="E565" s="211" t="s">
        <v>1</v>
      </c>
      <c r="F565" s="212" t="s">
        <v>601</v>
      </c>
      <c r="G565" s="14"/>
      <c r="H565" s="213">
        <v>32.549999999999997</v>
      </c>
      <c r="I565" s="214"/>
      <c r="J565" s="14"/>
      <c r="K565" s="14"/>
      <c r="L565" s="210"/>
      <c r="M565" s="215"/>
      <c r="N565" s="216"/>
      <c r="O565" s="216"/>
      <c r="P565" s="216"/>
      <c r="Q565" s="216"/>
      <c r="R565" s="216"/>
      <c r="S565" s="216"/>
      <c r="T565" s="217"/>
      <c r="U565" s="14"/>
      <c r="V565" s="14"/>
      <c r="W565" s="14"/>
      <c r="X565" s="14"/>
      <c r="Y565" s="14"/>
      <c r="Z565" s="14"/>
      <c r="AA565" s="14"/>
      <c r="AB565" s="14"/>
      <c r="AC565" s="14"/>
      <c r="AD565" s="14"/>
      <c r="AE565" s="14"/>
      <c r="AT565" s="211" t="s">
        <v>271</v>
      </c>
      <c r="AU565" s="211" t="s">
        <v>87</v>
      </c>
      <c r="AV565" s="14" t="s">
        <v>87</v>
      </c>
      <c r="AW565" s="14" t="s">
        <v>32</v>
      </c>
      <c r="AX565" s="14" t="s">
        <v>77</v>
      </c>
      <c r="AY565" s="211" t="s">
        <v>177</v>
      </c>
    </row>
    <row r="566" s="14" customFormat="1">
      <c r="A566" s="14"/>
      <c r="B566" s="210"/>
      <c r="C566" s="14"/>
      <c r="D566" s="193" t="s">
        <v>271</v>
      </c>
      <c r="E566" s="211" t="s">
        <v>1</v>
      </c>
      <c r="F566" s="212" t="s">
        <v>602</v>
      </c>
      <c r="G566" s="14"/>
      <c r="H566" s="213">
        <v>-2.3100000000000001</v>
      </c>
      <c r="I566" s="214"/>
      <c r="J566" s="14"/>
      <c r="K566" s="14"/>
      <c r="L566" s="210"/>
      <c r="M566" s="215"/>
      <c r="N566" s="216"/>
      <c r="O566" s="216"/>
      <c r="P566" s="216"/>
      <c r="Q566" s="216"/>
      <c r="R566" s="216"/>
      <c r="S566" s="216"/>
      <c r="T566" s="217"/>
      <c r="U566" s="14"/>
      <c r="V566" s="14"/>
      <c r="W566" s="14"/>
      <c r="X566" s="14"/>
      <c r="Y566" s="14"/>
      <c r="Z566" s="14"/>
      <c r="AA566" s="14"/>
      <c r="AB566" s="14"/>
      <c r="AC566" s="14"/>
      <c r="AD566" s="14"/>
      <c r="AE566" s="14"/>
      <c r="AT566" s="211" t="s">
        <v>271</v>
      </c>
      <c r="AU566" s="211" t="s">
        <v>87</v>
      </c>
      <c r="AV566" s="14" t="s">
        <v>87</v>
      </c>
      <c r="AW566" s="14" t="s">
        <v>32</v>
      </c>
      <c r="AX566" s="14" t="s">
        <v>77</v>
      </c>
      <c r="AY566" s="211" t="s">
        <v>177</v>
      </c>
    </row>
    <row r="567" s="14" customFormat="1">
      <c r="A567" s="14"/>
      <c r="B567" s="210"/>
      <c r="C567" s="14"/>
      <c r="D567" s="193" t="s">
        <v>271</v>
      </c>
      <c r="E567" s="211" t="s">
        <v>1</v>
      </c>
      <c r="F567" s="212" t="s">
        <v>971</v>
      </c>
      <c r="G567" s="14"/>
      <c r="H567" s="213">
        <v>1.0600000000000001</v>
      </c>
      <c r="I567" s="214"/>
      <c r="J567" s="14"/>
      <c r="K567" s="14"/>
      <c r="L567" s="210"/>
      <c r="M567" s="215"/>
      <c r="N567" s="216"/>
      <c r="O567" s="216"/>
      <c r="P567" s="216"/>
      <c r="Q567" s="216"/>
      <c r="R567" s="216"/>
      <c r="S567" s="216"/>
      <c r="T567" s="217"/>
      <c r="U567" s="14"/>
      <c r="V567" s="14"/>
      <c r="W567" s="14"/>
      <c r="X567" s="14"/>
      <c r="Y567" s="14"/>
      <c r="Z567" s="14"/>
      <c r="AA567" s="14"/>
      <c r="AB567" s="14"/>
      <c r="AC567" s="14"/>
      <c r="AD567" s="14"/>
      <c r="AE567" s="14"/>
      <c r="AT567" s="211" t="s">
        <v>271</v>
      </c>
      <c r="AU567" s="211" t="s">
        <v>87</v>
      </c>
      <c r="AV567" s="14" t="s">
        <v>87</v>
      </c>
      <c r="AW567" s="14" t="s">
        <v>32</v>
      </c>
      <c r="AX567" s="14" t="s">
        <v>77</v>
      </c>
      <c r="AY567" s="211" t="s">
        <v>177</v>
      </c>
    </row>
    <row r="568" s="14" customFormat="1">
      <c r="A568" s="14"/>
      <c r="B568" s="210"/>
      <c r="C568" s="14"/>
      <c r="D568" s="193" t="s">
        <v>271</v>
      </c>
      <c r="E568" s="211" t="s">
        <v>1</v>
      </c>
      <c r="F568" s="212" t="s">
        <v>343</v>
      </c>
      <c r="G568" s="14"/>
      <c r="H568" s="213">
        <v>14</v>
      </c>
      <c r="I568" s="214"/>
      <c r="J568" s="14"/>
      <c r="K568" s="14"/>
      <c r="L568" s="210"/>
      <c r="M568" s="215"/>
      <c r="N568" s="216"/>
      <c r="O568" s="216"/>
      <c r="P568" s="216"/>
      <c r="Q568" s="216"/>
      <c r="R568" s="216"/>
      <c r="S568" s="216"/>
      <c r="T568" s="217"/>
      <c r="U568" s="14"/>
      <c r="V568" s="14"/>
      <c r="W568" s="14"/>
      <c r="X568" s="14"/>
      <c r="Y568" s="14"/>
      <c r="Z568" s="14"/>
      <c r="AA568" s="14"/>
      <c r="AB568" s="14"/>
      <c r="AC568" s="14"/>
      <c r="AD568" s="14"/>
      <c r="AE568" s="14"/>
      <c r="AT568" s="211" t="s">
        <v>271</v>
      </c>
      <c r="AU568" s="211" t="s">
        <v>87</v>
      </c>
      <c r="AV568" s="14" t="s">
        <v>87</v>
      </c>
      <c r="AW568" s="14" t="s">
        <v>32</v>
      </c>
      <c r="AX568" s="14" t="s">
        <v>77</v>
      </c>
      <c r="AY568" s="211" t="s">
        <v>177</v>
      </c>
    </row>
    <row r="569" s="15" customFormat="1">
      <c r="A569" s="15"/>
      <c r="B569" s="218"/>
      <c r="C569" s="15"/>
      <c r="D569" s="193" t="s">
        <v>271</v>
      </c>
      <c r="E569" s="219" t="s">
        <v>1</v>
      </c>
      <c r="F569" s="220" t="s">
        <v>276</v>
      </c>
      <c r="G569" s="15"/>
      <c r="H569" s="221">
        <v>147.99500000000001</v>
      </c>
      <c r="I569" s="222"/>
      <c r="J569" s="15"/>
      <c r="K569" s="15"/>
      <c r="L569" s="218"/>
      <c r="M569" s="223"/>
      <c r="N569" s="224"/>
      <c r="O569" s="224"/>
      <c r="P569" s="224"/>
      <c r="Q569" s="224"/>
      <c r="R569" s="224"/>
      <c r="S569" s="224"/>
      <c r="T569" s="225"/>
      <c r="U569" s="15"/>
      <c r="V569" s="15"/>
      <c r="W569" s="15"/>
      <c r="X569" s="15"/>
      <c r="Y569" s="15"/>
      <c r="Z569" s="15"/>
      <c r="AA569" s="15"/>
      <c r="AB569" s="15"/>
      <c r="AC569" s="15"/>
      <c r="AD569" s="15"/>
      <c r="AE569" s="15"/>
      <c r="AT569" s="219" t="s">
        <v>271</v>
      </c>
      <c r="AU569" s="219" t="s">
        <v>87</v>
      </c>
      <c r="AV569" s="15" t="s">
        <v>269</v>
      </c>
      <c r="AW569" s="15" t="s">
        <v>32</v>
      </c>
      <c r="AX569" s="15" t="s">
        <v>85</v>
      </c>
      <c r="AY569" s="219" t="s">
        <v>177</v>
      </c>
    </row>
    <row r="570" s="2" customFormat="1" ht="21.75" customHeight="1">
      <c r="A570" s="38"/>
      <c r="B570" s="179"/>
      <c r="C570" s="180" t="s">
        <v>972</v>
      </c>
      <c r="D570" s="180" t="s">
        <v>180</v>
      </c>
      <c r="E570" s="181" t="s">
        <v>973</v>
      </c>
      <c r="F570" s="182" t="s">
        <v>974</v>
      </c>
      <c r="G570" s="183" t="s">
        <v>220</v>
      </c>
      <c r="H570" s="184">
        <v>147.99500000000001</v>
      </c>
      <c r="I570" s="185"/>
      <c r="J570" s="186">
        <f>ROUND(I570*H570,2)</f>
        <v>0</v>
      </c>
      <c r="K570" s="182" t="s">
        <v>1</v>
      </c>
      <c r="L570" s="39"/>
      <c r="M570" s="187" t="s">
        <v>1</v>
      </c>
      <c r="N570" s="188" t="s">
        <v>42</v>
      </c>
      <c r="O570" s="77"/>
      <c r="P570" s="189">
        <f>O570*H570</f>
        <v>0</v>
      </c>
      <c r="Q570" s="189">
        <v>0</v>
      </c>
      <c r="R570" s="189">
        <f>Q570*H570</f>
        <v>0</v>
      </c>
      <c r="S570" s="189">
        <v>0</v>
      </c>
      <c r="T570" s="190">
        <f>S570*H570</f>
        <v>0</v>
      </c>
      <c r="U570" s="38"/>
      <c r="V570" s="38"/>
      <c r="W570" s="38"/>
      <c r="X570" s="38"/>
      <c r="Y570" s="38"/>
      <c r="Z570" s="38"/>
      <c r="AA570" s="38"/>
      <c r="AB570" s="38"/>
      <c r="AC570" s="38"/>
      <c r="AD570" s="38"/>
      <c r="AE570" s="38"/>
      <c r="AR570" s="191" t="s">
        <v>350</v>
      </c>
      <c r="AT570" s="191" t="s">
        <v>180</v>
      </c>
      <c r="AU570" s="191" t="s">
        <v>87</v>
      </c>
      <c r="AY570" s="19" t="s">
        <v>177</v>
      </c>
      <c r="BE570" s="192">
        <f>IF(N570="základní",J570,0)</f>
        <v>0</v>
      </c>
      <c r="BF570" s="192">
        <f>IF(N570="snížená",J570,0)</f>
        <v>0</v>
      </c>
      <c r="BG570" s="192">
        <f>IF(N570="zákl. přenesená",J570,0)</f>
        <v>0</v>
      </c>
      <c r="BH570" s="192">
        <f>IF(N570="sníž. přenesená",J570,0)</f>
        <v>0</v>
      </c>
      <c r="BI570" s="192">
        <f>IF(N570="nulová",J570,0)</f>
        <v>0</v>
      </c>
      <c r="BJ570" s="19" t="s">
        <v>85</v>
      </c>
      <c r="BK570" s="192">
        <f>ROUND(I570*H570,2)</f>
        <v>0</v>
      </c>
      <c r="BL570" s="19" t="s">
        <v>350</v>
      </c>
      <c r="BM570" s="191" t="s">
        <v>975</v>
      </c>
    </row>
    <row r="571" s="2" customFormat="1">
      <c r="A571" s="38"/>
      <c r="B571" s="39"/>
      <c r="C571" s="38"/>
      <c r="D571" s="193" t="s">
        <v>187</v>
      </c>
      <c r="E571" s="38"/>
      <c r="F571" s="194" t="s">
        <v>964</v>
      </c>
      <c r="G571" s="38"/>
      <c r="H571" s="38"/>
      <c r="I571" s="195"/>
      <c r="J571" s="38"/>
      <c r="K571" s="38"/>
      <c r="L571" s="39"/>
      <c r="M571" s="196"/>
      <c r="N571" s="197"/>
      <c r="O571" s="77"/>
      <c r="P571" s="77"/>
      <c r="Q571" s="77"/>
      <c r="R571" s="77"/>
      <c r="S571" s="77"/>
      <c r="T571" s="78"/>
      <c r="U571" s="38"/>
      <c r="V571" s="38"/>
      <c r="W571" s="38"/>
      <c r="X571" s="38"/>
      <c r="Y571" s="38"/>
      <c r="Z571" s="38"/>
      <c r="AA571" s="38"/>
      <c r="AB571" s="38"/>
      <c r="AC571" s="38"/>
      <c r="AD571" s="38"/>
      <c r="AE571" s="38"/>
      <c r="AT571" s="19" t="s">
        <v>187</v>
      </c>
      <c r="AU571" s="19" t="s">
        <v>87</v>
      </c>
    </row>
    <row r="572" s="13" customFormat="1">
      <c r="A572" s="13"/>
      <c r="B572" s="203"/>
      <c r="C572" s="13"/>
      <c r="D572" s="193" t="s">
        <v>271</v>
      </c>
      <c r="E572" s="204" t="s">
        <v>1</v>
      </c>
      <c r="F572" s="205" t="s">
        <v>592</v>
      </c>
      <c r="G572" s="13"/>
      <c r="H572" s="204" t="s">
        <v>1</v>
      </c>
      <c r="I572" s="206"/>
      <c r="J572" s="13"/>
      <c r="K572" s="13"/>
      <c r="L572" s="203"/>
      <c r="M572" s="207"/>
      <c r="N572" s="208"/>
      <c r="O572" s="208"/>
      <c r="P572" s="208"/>
      <c r="Q572" s="208"/>
      <c r="R572" s="208"/>
      <c r="S572" s="208"/>
      <c r="T572" s="209"/>
      <c r="U572" s="13"/>
      <c r="V572" s="13"/>
      <c r="W572" s="13"/>
      <c r="X572" s="13"/>
      <c r="Y572" s="13"/>
      <c r="Z572" s="13"/>
      <c r="AA572" s="13"/>
      <c r="AB572" s="13"/>
      <c r="AC572" s="13"/>
      <c r="AD572" s="13"/>
      <c r="AE572" s="13"/>
      <c r="AT572" s="204" t="s">
        <v>271</v>
      </c>
      <c r="AU572" s="204" t="s">
        <v>87</v>
      </c>
      <c r="AV572" s="13" t="s">
        <v>85</v>
      </c>
      <c r="AW572" s="13" t="s">
        <v>32</v>
      </c>
      <c r="AX572" s="13" t="s">
        <v>77</v>
      </c>
      <c r="AY572" s="204" t="s">
        <v>177</v>
      </c>
    </row>
    <row r="573" s="14" customFormat="1">
      <c r="A573" s="14"/>
      <c r="B573" s="210"/>
      <c r="C573" s="14"/>
      <c r="D573" s="193" t="s">
        <v>271</v>
      </c>
      <c r="E573" s="211" t="s">
        <v>1</v>
      </c>
      <c r="F573" s="212" t="s">
        <v>593</v>
      </c>
      <c r="G573" s="14"/>
      <c r="H573" s="213">
        <v>65.099999999999994</v>
      </c>
      <c r="I573" s="214"/>
      <c r="J573" s="14"/>
      <c r="K573" s="14"/>
      <c r="L573" s="210"/>
      <c r="M573" s="215"/>
      <c r="N573" s="216"/>
      <c r="O573" s="216"/>
      <c r="P573" s="216"/>
      <c r="Q573" s="216"/>
      <c r="R573" s="216"/>
      <c r="S573" s="216"/>
      <c r="T573" s="217"/>
      <c r="U573" s="14"/>
      <c r="V573" s="14"/>
      <c r="W573" s="14"/>
      <c r="X573" s="14"/>
      <c r="Y573" s="14"/>
      <c r="Z573" s="14"/>
      <c r="AA573" s="14"/>
      <c r="AB573" s="14"/>
      <c r="AC573" s="14"/>
      <c r="AD573" s="14"/>
      <c r="AE573" s="14"/>
      <c r="AT573" s="211" t="s">
        <v>271</v>
      </c>
      <c r="AU573" s="211" t="s">
        <v>87</v>
      </c>
      <c r="AV573" s="14" t="s">
        <v>87</v>
      </c>
      <c r="AW573" s="14" t="s">
        <v>32</v>
      </c>
      <c r="AX573" s="14" t="s">
        <v>77</v>
      </c>
      <c r="AY573" s="211" t="s">
        <v>177</v>
      </c>
    </row>
    <row r="574" s="14" customFormat="1">
      <c r="A574" s="14"/>
      <c r="B574" s="210"/>
      <c r="C574" s="14"/>
      <c r="D574" s="193" t="s">
        <v>271</v>
      </c>
      <c r="E574" s="211" t="s">
        <v>1</v>
      </c>
      <c r="F574" s="212" t="s">
        <v>594</v>
      </c>
      <c r="G574" s="14"/>
      <c r="H574" s="213">
        <v>-15.69</v>
      </c>
      <c r="I574" s="214"/>
      <c r="J574" s="14"/>
      <c r="K574" s="14"/>
      <c r="L574" s="210"/>
      <c r="M574" s="215"/>
      <c r="N574" s="216"/>
      <c r="O574" s="216"/>
      <c r="P574" s="216"/>
      <c r="Q574" s="216"/>
      <c r="R574" s="216"/>
      <c r="S574" s="216"/>
      <c r="T574" s="217"/>
      <c r="U574" s="14"/>
      <c r="V574" s="14"/>
      <c r="W574" s="14"/>
      <c r="X574" s="14"/>
      <c r="Y574" s="14"/>
      <c r="Z574" s="14"/>
      <c r="AA574" s="14"/>
      <c r="AB574" s="14"/>
      <c r="AC574" s="14"/>
      <c r="AD574" s="14"/>
      <c r="AE574" s="14"/>
      <c r="AT574" s="211" t="s">
        <v>271</v>
      </c>
      <c r="AU574" s="211" t="s">
        <v>87</v>
      </c>
      <c r="AV574" s="14" t="s">
        <v>87</v>
      </c>
      <c r="AW574" s="14" t="s">
        <v>32</v>
      </c>
      <c r="AX574" s="14" t="s">
        <v>77</v>
      </c>
      <c r="AY574" s="211" t="s">
        <v>177</v>
      </c>
    </row>
    <row r="575" s="14" customFormat="1">
      <c r="A575" s="14"/>
      <c r="B575" s="210"/>
      <c r="C575" s="14"/>
      <c r="D575" s="193" t="s">
        <v>271</v>
      </c>
      <c r="E575" s="211" t="s">
        <v>1</v>
      </c>
      <c r="F575" s="212" t="s">
        <v>965</v>
      </c>
      <c r="G575" s="14"/>
      <c r="H575" s="213">
        <v>0.67000000000000004</v>
      </c>
      <c r="I575" s="214"/>
      <c r="J575" s="14"/>
      <c r="K575" s="14"/>
      <c r="L575" s="210"/>
      <c r="M575" s="215"/>
      <c r="N575" s="216"/>
      <c r="O575" s="216"/>
      <c r="P575" s="216"/>
      <c r="Q575" s="216"/>
      <c r="R575" s="216"/>
      <c r="S575" s="216"/>
      <c r="T575" s="217"/>
      <c r="U575" s="14"/>
      <c r="V575" s="14"/>
      <c r="W575" s="14"/>
      <c r="X575" s="14"/>
      <c r="Y575" s="14"/>
      <c r="Z575" s="14"/>
      <c r="AA575" s="14"/>
      <c r="AB575" s="14"/>
      <c r="AC575" s="14"/>
      <c r="AD575" s="14"/>
      <c r="AE575" s="14"/>
      <c r="AT575" s="211" t="s">
        <v>271</v>
      </c>
      <c r="AU575" s="211" t="s">
        <v>87</v>
      </c>
      <c r="AV575" s="14" t="s">
        <v>87</v>
      </c>
      <c r="AW575" s="14" t="s">
        <v>32</v>
      </c>
      <c r="AX575" s="14" t="s">
        <v>77</v>
      </c>
      <c r="AY575" s="211" t="s">
        <v>177</v>
      </c>
    </row>
    <row r="576" s="14" customFormat="1">
      <c r="A576" s="14"/>
      <c r="B576" s="210"/>
      <c r="C576" s="14"/>
      <c r="D576" s="193" t="s">
        <v>271</v>
      </c>
      <c r="E576" s="211" t="s">
        <v>1</v>
      </c>
      <c r="F576" s="212" t="s">
        <v>558</v>
      </c>
      <c r="G576" s="14"/>
      <c r="H576" s="213">
        <v>1.3300000000000001</v>
      </c>
      <c r="I576" s="214"/>
      <c r="J576" s="14"/>
      <c r="K576" s="14"/>
      <c r="L576" s="210"/>
      <c r="M576" s="215"/>
      <c r="N576" s="216"/>
      <c r="O576" s="216"/>
      <c r="P576" s="216"/>
      <c r="Q576" s="216"/>
      <c r="R576" s="216"/>
      <c r="S576" s="216"/>
      <c r="T576" s="217"/>
      <c r="U576" s="14"/>
      <c r="V576" s="14"/>
      <c r="W576" s="14"/>
      <c r="X576" s="14"/>
      <c r="Y576" s="14"/>
      <c r="Z576" s="14"/>
      <c r="AA576" s="14"/>
      <c r="AB576" s="14"/>
      <c r="AC576" s="14"/>
      <c r="AD576" s="14"/>
      <c r="AE576" s="14"/>
      <c r="AT576" s="211" t="s">
        <v>271</v>
      </c>
      <c r="AU576" s="211" t="s">
        <v>87</v>
      </c>
      <c r="AV576" s="14" t="s">
        <v>87</v>
      </c>
      <c r="AW576" s="14" t="s">
        <v>32</v>
      </c>
      <c r="AX576" s="14" t="s">
        <v>77</v>
      </c>
      <c r="AY576" s="211" t="s">
        <v>177</v>
      </c>
    </row>
    <row r="577" s="14" customFormat="1">
      <c r="A577" s="14"/>
      <c r="B577" s="210"/>
      <c r="C577" s="14"/>
      <c r="D577" s="193" t="s">
        <v>271</v>
      </c>
      <c r="E577" s="211" t="s">
        <v>1</v>
      </c>
      <c r="F577" s="212" t="s">
        <v>966</v>
      </c>
      <c r="G577" s="14"/>
      <c r="H577" s="213">
        <v>2.3999999999999999</v>
      </c>
      <c r="I577" s="214"/>
      <c r="J577" s="14"/>
      <c r="K577" s="14"/>
      <c r="L577" s="210"/>
      <c r="M577" s="215"/>
      <c r="N577" s="216"/>
      <c r="O577" s="216"/>
      <c r="P577" s="216"/>
      <c r="Q577" s="216"/>
      <c r="R577" s="216"/>
      <c r="S577" s="216"/>
      <c r="T577" s="217"/>
      <c r="U577" s="14"/>
      <c r="V577" s="14"/>
      <c r="W577" s="14"/>
      <c r="X577" s="14"/>
      <c r="Y577" s="14"/>
      <c r="Z577" s="14"/>
      <c r="AA577" s="14"/>
      <c r="AB577" s="14"/>
      <c r="AC577" s="14"/>
      <c r="AD577" s="14"/>
      <c r="AE577" s="14"/>
      <c r="AT577" s="211" t="s">
        <v>271</v>
      </c>
      <c r="AU577" s="211" t="s">
        <v>87</v>
      </c>
      <c r="AV577" s="14" t="s">
        <v>87</v>
      </c>
      <c r="AW577" s="14" t="s">
        <v>32</v>
      </c>
      <c r="AX577" s="14" t="s">
        <v>77</v>
      </c>
      <c r="AY577" s="211" t="s">
        <v>177</v>
      </c>
    </row>
    <row r="578" s="14" customFormat="1">
      <c r="A578" s="14"/>
      <c r="B578" s="210"/>
      <c r="C578" s="14"/>
      <c r="D578" s="193" t="s">
        <v>271</v>
      </c>
      <c r="E578" s="211" t="s">
        <v>1</v>
      </c>
      <c r="F578" s="212" t="s">
        <v>967</v>
      </c>
      <c r="G578" s="14"/>
      <c r="H578" s="213">
        <v>1.3600000000000001</v>
      </c>
      <c r="I578" s="214"/>
      <c r="J578" s="14"/>
      <c r="K578" s="14"/>
      <c r="L578" s="210"/>
      <c r="M578" s="215"/>
      <c r="N578" s="216"/>
      <c r="O578" s="216"/>
      <c r="P578" s="216"/>
      <c r="Q578" s="216"/>
      <c r="R578" s="216"/>
      <c r="S578" s="216"/>
      <c r="T578" s="217"/>
      <c r="U578" s="14"/>
      <c r="V578" s="14"/>
      <c r="W578" s="14"/>
      <c r="X578" s="14"/>
      <c r="Y578" s="14"/>
      <c r="Z578" s="14"/>
      <c r="AA578" s="14"/>
      <c r="AB578" s="14"/>
      <c r="AC578" s="14"/>
      <c r="AD578" s="14"/>
      <c r="AE578" s="14"/>
      <c r="AT578" s="211" t="s">
        <v>271</v>
      </c>
      <c r="AU578" s="211" t="s">
        <v>87</v>
      </c>
      <c r="AV578" s="14" t="s">
        <v>87</v>
      </c>
      <c r="AW578" s="14" t="s">
        <v>32</v>
      </c>
      <c r="AX578" s="14" t="s">
        <v>77</v>
      </c>
      <c r="AY578" s="211" t="s">
        <v>177</v>
      </c>
    </row>
    <row r="579" s="13" customFormat="1">
      <c r="A579" s="13"/>
      <c r="B579" s="203"/>
      <c r="C579" s="13"/>
      <c r="D579" s="193" t="s">
        <v>271</v>
      </c>
      <c r="E579" s="204" t="s">
        <v>1</v>
      </c>
      <c r="F579" s="205" t="s">
        <v>595</v>
      </c>
      <c r="G579" s="13"/>
      <c r="H579" s="204" t="s">
        <v>1</v>
      </c>
      <c r="I579" s="206"/>
      <c r="J579" s="13"/>
      <c r="K579" s="13"/>
      <c r="L579" s="203"/>
      <c r="M579" s="207"/>
      <c r="N579" s="208"/>
      <c r="O579" s="208"/>
      <c r="P579" s="208"/>
      <c r="Q579" s="208"/>
      <c r="R579" s="208"/>
      <c r="S579" s="208"/>
      <c r="T579" s="209"/>
      <c r="U579" s="13"/>
      <c r="V579" s="13"/>
      <c r="W579" s="13"/>
      <c r="X579" s="13"/>
      <c r="Y579" s="13"/>
      <c r="Z579" s="13"/>
      <c r="AA579" s="13"/>
      <c r="AB579" s="13"/>
      <c r="AC579" s="13"/>
      <c r="AD579" s="13"/>
      <c r="AE579" s="13"/>
      <c r="AT579" s="204" t="s">
        <v>271</v>
      </c>
      <c r="AU579" s="204" t="s">
        <v>87</v>
      </c>
      <c r="AV579" s="13" t="s">
        <v>85</v>
      </c>
      <c r="AW579" s="13" t="s">
        <v>32</v>
      </c>
      <c r="AX579" s="13" t="s">
        <v>77</v>
      </c>
      <c r="AY579" s="204" t="s">
        <v>177</v>
      </c>
    </row>
    <row r="580" s="14" customFormat="1">
      <c r="A580" s="14"/>
      <c r="B580" s="210"/>
      <c r="C580" s="14"/>
      <c r="D580" s="193" t="s">
        <v>271</v>
      </c>
      <c r="E580" s="211" t="s">
        <v>1</v>
      </c>
      <c r="F580" s="212" t="s">
        <v>596</v>
      </c>
      <c r="G580" s="14"/>
      <c r="H580" s="213">
        <v>23.699999999999999</v>
      </c>
      <c r="I580" s="214"/>
      <c r="J580" s="14"/>
      <c r="K580" s="14"/>
      <c r="L580" s="210"/>
      <c r="M580" s="215"/>
      <c r="N580" s="216"/>
      <c r="O580" s="216"/>
      <c r="P580" s="216"/>
      <c r="Q580" s="216"/>
      <c r="R580" s="216"/>
      <c r="S580" s="216"/>
      <c r="T580" s="217"/>
      <c r="U580" s="14"/>
      <c r="V580" s="14"/>
      <c r="W580" s="14"/>
      <c r="X580" s="14"/>
      <c r="Y580" s="14"/>
      <c r="Z580" s="14"/>
      <c r="AA580" s="14"/>
      <c r="AB580" s="14"/>
      <c r="AC580" s="14"/>
      <c r="AD580" s="14"/>
      <c r="AE580" s="14"/>
      <c r="AT580" s="211" t="s">
        <v>271</v>
      </c>
      <c r="AU580" s="211" t="s">
        <v>87</v>
      </c>
      <c r="AV580" s="14" t="s">
        <v>87</v>
      </c>
      <c r="AW580" s="14" t="s">
        <v>32</v>
      </c>
      <c r="AX580" s="14" t="s">
        <v>77</v>
      </c>
      <c r="AY580" s="211" t="s">
        <v>177</v>
      </c>
    </row>
    <row r="581" s="14" customFormat="1">
      <c r="A581" s="14"/>
      <c r="B581" s="210"/>
      <c r="C581" s="14"/>
      <c r="D581" s="193" t="s">
        <v>271</v>
      </c>
      <c r="E581" s="211" t="s">
        <v>1</v>
      </c>
      <c r="F581" s="212" t="s">
        <v>597</v>
      </c>
      <c r="G581" s="14"/>
      <c r="H581" s="213">
        <v>-5.8449999999999998</v>
      </c>
      <c r="I581" s="214"/>
      <c r="J581" s="14"/>
      <c r="K581" s="14"/>
      <c r="L581" s="210"/>
      <c r="M581" s="215"/>
      <c r="N581" s="216"/>
      <c r="O581" s="216"/>
      <c r="P581" s="216"/>
      <c r="Q581" s="216"/>
      <c r="R581" s="216"/>
      <c r="S581" s="216"/>
      <c r="T581" s="217"/>
      <c r="U581" s="14"/>
      <c r="V581" s="14"/>
      <c r="W581" s="14"/>
      <c r="X581" s="14"/>
      <c r="Y581" s="14"/>
      <c r="Z581" s="14"/>
      <c r="AA581" s="14"/>
      <c r="AB581" s="14"/>
      <c r="AC581" s="14"/>
      <c r="AD581" s="14"/>
      <c r="AE581" s="14"/>
      <c r="AT581" s="211" t="s">
        <v>271</v>
      </c>
      <c r="AU581" s="211" t="s">
        <v>87</v>
      </c>
      <c r="AV581" s="14" t="s">
        <v>87</v>
      </c>
      <c r="AW581" s="14" t="s">
        <v>32</v>
      </c>
      <c r="AX581" s="14" t="s">
        <v>77</v>
      </c>
      <c r="AY581" s="211" t="s">
        <v>177</v>
      </c>
    </row>
    <row r="582" s="14" customFormat="1">
      <c r="A582" s="14"/>
      <c r="B582" s="210"/>
      <c r="C582" s="14"/>
      <c r="D582" s="193" t="s">
        <v>271</v>
      </c>
      <c r="E582" s="211" t="s">
        <v>1</v>
      </c>
      <c r="F582" s="212" t="s">
        <v>557</v>
      </c>
      <c r="G582" s="14"/>
      <c r="H582" s="213">
        <v>1.26</v>
      </c>
      <c r="I582" s="214"/>
      <c r="J582" s="14"/>
      <c r="K582" s="14"/>
      <c r="L582" s="210"/>
      <c r="M582" s="215"/>
      <c r="N582" s="216"/>
      <c r="O582" s="216"/>
      <c r="P582" s="216"/>
      <c r="Q582" s="216"/>
      <c r="R582" s="216"/>
      <c r="S582" s="216"/>
      <c r="T582" s="217"/>
      <c r="U582" s="14"/>
      <c r="V582" s="14"/>
      <c r="W582" s="14"/>
      <c r="X582" s="14"/>
      <c r="Y582" s="14"/>
      <c r="Z582" s="14"/>
      <c r="AA582" s="14"/>
      <c r="AB582" s="14"/>
      <c r="AC582" s="14"/>
      <c r="AD582" s="14"/>
      <c r="AE582" s="14"/>
      <c r="AT582" s="211" t="s">
        <v>271</v>
      </c>
      <c r="AU582" s="211" t="s">
        <v>87</v>
      </c>
      <c r="AV582" s="14" t="s">
        <v>87</v>
      </c>
      <c r="AW582" s="14" t="s">
        <v>32</v>
      </c>
      <c r="AX582" s="14" t="s">
        <v>77</v>
      </c>
      <c r="AY582" s="211" t="s">
        <v>177</v>
      </c>
    </row>
    <row r="583" s="14" customFormat="1">
      <c r="A583" s="14"/>
      <c r="B583" s="210"/>
      <c r="C583" s="14"/>
      <c r="D583" s="193" t="s">
        <v>271</v>
      </c>
      <c r="E583" s="211" t="s">
        <v>1</v>
      </c>
      <c r="F583" s="212" t="s">
        <v>968</v>
      </c>
      <c r="G583" s="14"/>
      <c r="H583" s="213">
        <v>0.72999999999999998</v>
      </c>
      <c r="I583" s="214"/>
      <c r="J583" s="14"/>
      <c r="K583" s="14"/>
      <c r="L583" s="210"/>
      <c r="M583" s="215"/>
      <c r="N583" s="216"/>
      <c r="O583" s="216"/>
      <c r="P583" s="216"/>
      <c r="Q583" s="216"/>
      <c r="R583" s="216"/>
      <c r="S583" s="216"/>
      <c r="T583" s="217"/>
      <c r="U583" s="14"/>
      <c r="V583" s="14"/>
      <c r="W583" s="14"/>
      <c r="X583" s="14"/>
      <c r="Y583" s="14"/>
      <c r="Z583" s="14"/>
      <c r="AA583" s="14"/>
      <c r="AB583" s="14"/>
      <c r="AC583" s="14"/>
      <c r="AD583" s="14"/>
      <c r="AE583" s="14"/>
      <c r="AT583" s="211" t="s">
        <v>271</v>
      </c>
      <c r="AU583" s="211" t="s">
        <v>87</v>
      </c>
      <c r="AV583" s="14" t="s">
        <v>87</v>
      </c>
      <c r="AW583" s="14" t="s">
        <v>32</v>
      </c>
      <c r="AX583" s="14" t="s">
        <v>77</v>
      </c>
      <c r="AY583" s="211" t="s">
        <v>177</v>
      </c>
    </row>
    <row r="584" s="13" customFormat="1">
      <c r="A584" s="13"/>
      <c r="B584" s="203"/>
      <c r="C584" s="13"/>
      <c r="D584" s="193" t="s">
        <v>271</v>
      </c>
      <c r="E584" s="204" t="s">
        <v>1</v>
      </c>
      <c r="F584" s="205" t="s">
        <v>598</v>
      </c>
      <c r="G584" s="13"/>
      <c r="H584" s="204" t="s">
        <v>1</v>
      </c>
      <c r="I584" s="206"/>
      <c r="J584" s="13"/>
      <c r="K584" s="13"/>
      <c r="L584" s="203"/>
      <c r="M584" s="207"/>
      <c r="N584" s="208"/>
      <c r="O584" s="208"/>
      <c r="P584" s="208"/>
      <c r="Q584" s="208"/>
      <c r="R584" s="208"/>
      <c r="S584" s="208"/>
      <c r="T584" s="209"/>
      <c r="U584" s="13"/>
      <c r="V584" s="13"/>
      <c r="W584" s="13"/>
      <c r="X584" s="13"/>
      <c r="Y584" s="13"/>
      <c r="Z584" s="13"/>
      <c r="AA584" s="13"/>
      <c r="AB584" s="13"/>
      <c r="AC584" s="13"/>
      <c r="AD584" s="13"/>
      <c r="AE584" s="13"/>
      <c r="AT584" s="204" t="s">
        <v>271</v>
      </c>
      <c r="AU584" s="204" t="s">
        <v>87</v>
      </c>
      <c r="AV584" s="13" t="s">
        <v>85</v>
      </c>
      <c r="AW584" s="13" t="s">
        <v>32</v>
      </c>
      <c r="AX584" s="13" t="s">
        <v>77</v>
      </c>
      <c r="AY584" s="204" t="s">
        <v>177</v>
      </c>
    </row>
    <row r="585" s="14" customFormat="1">
      <c r="A585" s="14"/>
      <c r="B585" s="210"/>
      <c r="C585" s="14"/>
      <c r="D585" s="193" t="s">
        <v>271</v>
      </c>
      <c r="E585" s="211" t="s">
        <v>1</v>
      </c>
      <c r="F585" s="212" t="s">
        <v>599</v>
      </c>
      <c r="G585" s="14"/>
      <c r="H585" s="213">
        <v>30</v>
      </c>
      <c r="I585" s="214"/>
      <c r="J585" s="14"/>
      <c r="K585" s="14"/>
      <c r="L585" s="210"/>
      <c r="M585" s="215"/>
      <c r="N585" s="216"/>
      <c r="O585" s="216"/>
      <c r="P585" s="216"/>
      <c r="Q585" s="216"/>
      <c r="R585" s="216"/>
      <c r="S585" s="216"/>
      <c r="T585" s="217"/>
      <c r="U585" s="14"/>
      <c r="V585" s="14"/>
      <c r="W585" s="14"/>
      <c r="X585" s="14"/>
      <c r="Y585" s="14"/>
      <c r="Z585" s="14"/>
      <c r="AA585" s="14"/>
      <c r="AB585" s="14"/>
      <c r="AC585" s="14"/>
      <c r="AD585" s="14"/>
      <c r="AE585" s="14"/>
      <c r="AT585" s="211" t="s">
        <v>271</v>
      </c>
      <c r="AU585" s="211" t="s">
        <v>87</v>
      </c>
      <c r="AV585" s="14" t="s">
        <v>87</v>
      </c>
      <c r="AW585" s="14" t="s">
        <v>32</v>
      </c>
      <c r="AX585" s="14" t="s">
        <v>77</v>
      </c>
      <c r="AY585" s="211" t="s">
        <v>177</v>
      </c>
    </row>
    <row r="586" s="14" customFormat="1">
      <c r="A586" s="14"/>
      <c r="B586" s="210"/>
      <c r="C586" s="14"/>
      <c r="D586" s="193" t="s">
        <v>271</v>
      </c>
      <c r="E586" s="211" t="s">
        <v>1</v>
      </c>
      <c r="F586" s="212" t="s">
        <v>600</v>
      </c>
      <c r="G586" s="14"/>
      <c r="H586" s="213">
        <v>-5.6399999999999997</v>
      </c>
      <c r="I586" s="214"/>
      <c r="J586" s="14"/>
      <c r="K586" s="14"/>
      <c r="L586" s="210"/>
      <c r="M586" s="215"/>
      <c r="N586" s="216"/>
      <c r="O586" s="216"/>
      <c r="P586" s="216"/>
      <c r="Q586" s="216"/>
      <c r="R586" s="216"/>
      <c r="S586" s="216"/>
      <c r="T586" s="217"/>
      <c r="U586" s="14"/>
      <c r="V586" s="14"/>
      <c r="W586" s="14"/>
      <c r="X586" s="14"/>
      <c r="Y586" s="14"/>
      <c r="Z586" s="14"/>
      <c r="AA586" s="14"/>
      <c r="AB586" s="14"/>
      <c r="AC586" s="14"/>
      <c r="AD586" s="14"/>
      <c r="AE586" s="14"/>
      <c r="AT586" s="211" t="s">
        <v>271</v>
      </c>
      <c r="AU586" s="211" t="s">
        <v>87</v>
      </c>
      <c r="AV586" s="14" t="s">
        <v>87</v>
      </c>
      <c r="AW586" s="14" t="s">
        <v>32</v>
      </c>
      <c r="AX586" s="14" t="s">
        <v>77</v>
      </c>
      <c r="AY586" s="211" t="s">
        <v>177</v>
      </c>
    </row>
    <row r="587" s="14" customFormat="1">
      <c r="A587" s="14"/>
      <c r="B587" s="210"/>
      <c r="C587" s="14"/>
      <c r="D587" s="193" t="s">
        <v>271</v>
      </c>
      <c r="E587" s="211" t="s">
        <v>1</v>
      </c>
      <c r="F587" s="212" t="s">
        <v>969</v>
      </c>
      <c r="G587" s="14"/>
      <c r="H587" s="213">
        <v>2.48</v>
      </c>
      <c r="I587" s="214"/>
      <c r="J587" s="14"/>
      <c r="K587" s="14"/>
      <c r="L587" s="210"/>
      <c r="M587" s="215"/>
      <c r="N587" s="216"/>
      <c r="O587" s="216"/>
      <c r="P587" s="216"/>
      <c r="Q587" s="216"/>
      <c r="R587" s="216"/>
      <c r="S587" s="216"/>
      <c r="T587" s="217"/>
      <c r="U587" s="14"/>
      <c r="V587" s="14"/>
      <c r="W587" s="14"/>
      <c r="X587" s="14"/>
      <c r="Y587" s="14"/>
      <c r="Z587" s="14"/>
      <c r="AA587" s="14"/>
      <c r="AB587" s="14"/>
      <c r="AC587" s="14"/>
      <c r="AD587" s="14"/>
      <c r="AE587" s="14"/>
      <c r="AT587" s="211" t="s">
        <v>271</v>
      </c>
      <c r="AU587" s="211" t="s">
        <v>87</v>
      </c>
      <c r="AV587" s="14" t="s">
        <v>87</v>
      </c>
      <c r="AW587" s="14" t="s">
        <v>32</v>
      </c>
      <c r="AX587" s="14" t="s">
        <v>77</v>
      </c>
      <c r="AY587" s="211" t="s">
        <v>177</v>
      </c>
    </row>
    <row r="588" s="14" customFormat="1">
      <c r="A588" s="14"/>
      <c r="B588" s="210"/>
      <c r="C588" s="14"/>
      <c r="D588" s="193" t="s">
        <v>271</v>
      </c>
      <c r="E588" s="211" t="s">
        <v>1</v>
      </c>
      <c r="F588" s="212" t="s">
        <v>970</v>
      </c>
      <c r="G588" s="14"/>
      <c r="H588" s="213">
        <v>0.83999999999999997</v>
      </c>
      <c r="I588" s="214"/>
      <c r="J588" s="14"/>
      <c r="K588" s="14"/>
      <c r="L588" s="210"/>
      <c r="M588" s="215"/>
      <c r="N588" s="216"/>
      <c r="O588" s="216"/>
      <c r="P588" s="216"/>
      <c r="Q588" s="216"/>
      <c r="R588" s="216"/>
      <c r="S588" s="216"/>
      <c r="T588" s="217"/>
      <c r="U588" s="14"/>
      <c r="V588" s="14"/>
      <c r="W588" s="14"/>
      <c r="X588" s="14"/>
      <c r="Y588" s="14"/>
      <c r="Z588" s="14"/>
      <c r="AA588" s="14"/>
      <c r="AB588" s="14"/>
      <c r="AC588" s="14"/>
      <c r="AD588" s="14"/>
      <c r="AE588" s="14"/>
      <c r="AT588" s="211" t="s">
        <v>271</v>
      </c>
      <c r="AU588" s="211" t="s">
        <v>87</v>
      </c>
      <c r="AV588" s="14" t="s">
        <v>87</v>
      </c>
      <c r="AW588" s="14" t="s">
        <v>32</v>
      </c>
      <c r="AX588" s="14" t="s">
        <v>77</v>
      </c>
      <c r="AY588" s="211" t="s">
        <v>177</v>
      </c>
    </row>
    <row r="589" s="13" customFormat="1">
      <c r="A589" s="13"/>
      <c r="B589" s="203"/>
      <c r="C589" s="13"/>
      <c r="D589" s="193" t="s">
        <v>271</v>
      </c>
      <c r="E589" s="204" t="s">
        <v>1</v>
      </c>
      <c r="F589" s="205" t="s">
        <v>595</v>
      </c>
      <c r="G589" s="13"/>
      <c r="H589" s="204" t="s">
        <v>1</v>
      </c>
      <c r="I589" s="206"/>
      <c r="J589" s="13"/>
      <c r="K589" s="13"/>
      <c r="L589" s="203"/>
      <c r="M589" s="207"/>
      <c r="N589" s="208"/>
      <c r="O589" s="208"/>
      <c r="P589" s="208"/>
      <c r="Q589" s="208"/>
      <c r="R589" s="208"/>
      <c r="S589" s="208"/>
      <c r="T589" s="209"/>
      <c r="U589" s="13"/>
      <c r="V589" s="13"/>
      <c r="W589" s="13"/>
      <c r="X589" s="13"/>
      <c r="Y589" s="13"/>
      <c r="Z589" s="13"/>
      <c r="AA589" s="13"/>
      <c r="AB589" s="13"/>
      <c r="AC589" s="13"/>
      <c r="AD589" s="13"/>
      <c r="AE589" s="13"/>
      <c r="AT589" s="204" t="s">
        <v>271</v>
      </c>
      <c r="AU589" s="204" t="s">
        <v>87</v>
      </c>
      <c r="AV589" s="13" t="s">
        <v>85</v>
      </c>
      <c r="AW589" s="13" t="s">
        <v>32</v>
      </c>
      <c r="AX589" s="13" t="s">
        <v>77</v>
      </c>
      <c r="AY589" s="204" t="s">
        <v>177</v>
      </c>
    </row>
    <row r="590" s="14" customFormat="1">
      <c r="A590" s="14"/>
      <c r="B590" s="210"/>
      <c r="C590" s="14"/>
      <c r="D590" s="193" t="s">
        <v>271</v>
      </c>
      <c r="E590" s="211" t="s">
        <v>1</v>
      </c>
      <c r="F590" s="212" t="s">
        <v>601</v>
      </c>
      <c r="G590" s="14"/>
      <c r="H590" s="213">
        <v>32.549999999999997</v>
      </c>
      <c r="I590" s="214"/>
      <c r="J590" s="14"/>
      <c r="K590" s="14"/>
      <c r="L590" s="210"/>
      <c r="M590" s="215"/>
      <c r="N590" s="216"/>
      <c r="O590" s="216"/>
      <c r="P590" s="216"/>
      <c r="Q590" s="216"/>
      <c r="R590" s="216"/>
      <c r="S590" s="216"/>
      <c r="T590" s="217"/>
      <c r="U590" s="14"/>
      <c r="V590" s="14"/>
      <c r="W590" s="14"/>
      <c r="X590" s="14"/>
      <c r="Y590" s="14"/>
      <c r="Z590" s="14"/>
      <c r="AA590" s="14"/>
      <c r="AB590" s="14"/>
      <c r="AC590" s="14"/>
      <c r="AD590" s="14"/>
      <c r="AE590" s="14"/>
      <c r="AT590" s="211" t="s">
        <v>271</v>
      </c>
      <c r="AU590" s="211" t="s">
        <v>87</v>
      </c>
      <c r="AV590" s="14" t="s">
        <v>87</v>
      </c>
      <c r="AW590" s="14" t="s">
        <v>32</v>
      </c>
      <c r="AX590" s="14" t="s">
        <v>77</v>
      </c>
      <c r="AY590" s="211" t="s">
        <v>177</v>
      </c>
    </row>
    <row r="591" s="14" customFormat="1">
      <c r="A591" s="14"/>
      <c r="B591" s="210"/>
      <c r="C591" s="14"/>
      <c r="D591" s="193" t="s">
        <v>271</v>
      </c>
      <c r="E591" s="211" t="s">
        <v>1</v>
      </c>
      <c r="F591" s="212" t="s">
        <v>602</v>
      </c>
      <c r="G591" s="14"/>
      <c r="H591" s="213">
        <v>-2.3100000000000001</v>
      </c>
      <c r="I591" s="214"/>
      <c r="J591" s="14"/>
      <c r="K591" s="14"/>
      <c r="L591" s="210"/>
      <c r="M591" s="215"/>
      <c r="N591" s="216"/>
      <c r="O591" s="216"/>
      <c r="P591" s="216"/>
      <c r="Q591" s="216"/>
      <c r="R591" s="216"/>
      <c r="S591" s="216"/>
      <c r="T591" s="217"/>
      <c r="U591" s="14"/>
      <c r="V591" s="14"/>
      <c r="W591" s="14"/>
      <c r="X591" s="14"/>
      <c r="Y591" s="14"/>
      <c r="Z591" s="14"/>
      <c r="AA591" s="14"/>
      <c r="AB591" s="14"/>
      <c r="AC591" s="14"/>
      <c r="AD591" s="14"/>
      <c r="AE591" s="14"/>
      <c r="AT591" s="211" t="s">
        <v>271</v>
      </c>
      <c r="AU591" s="211" t="s">
        <v>87</v>
      </c>
      <c r="AV591" s="14" t="s">
        <v>87</v>
      </c>
      <c r="AW591" s="14" t="s">
        <v>32</v>
      </c>
      <c r="AX591" s="14" t="s">
        <v>77</v>
      </c>
      <c r="AY591" s="211" t="s">
        <v>177</v>
      </c>
    </row>
    <row r="592" s="14" customFormat="1">
      <c r="A592" s="14"/>
      <c r="B592" s="210"/>
      <c r="C592" s="14"/>
      <c r="D592" s="193" t="s">
        <v>271</v>
      </c>
      <c r="E592" s="211" t="s">
        <v>1</v>
      </c>
      <c r="F592" s="212" t="s">
        <v>971</v>
      </c>
      <c r="G592" s="14"/>
      <c r="H592" s="213">
        <v>1.0600000000000001</v>
      </c>
      <c r="I592" s="214"/>
      <c r="J592" s="14"/>
      <c r="K592" s="14"/>
      <c r="L592" s="210"/>
      <c r="M592" s="215"/>
      <c r="N592" s="216"/>
      <c r="O592" s="216"/>
      <c r="P592" s="216"/>
      <c r="Q592" s="216"/>
      <c r="R592" s="216"/>
      <c r="S592" s="216"/>
      <c r="T592" s="217"/>
      <c r="U592" s="14"/>
      <c r="V592" s="14"/>
      <c r="W592" s="14"/>
      <c r="X592" s="14"/>
      <c r="Y592" s="14"/>
      <c r="Z592" s="14"/>
      <c r="AA592" s="14"/>
      <c r="AB592" s="14"/>
      <c r="AC592" s="14"/>
      <c r="AD592" s="14"/>
      <c r="AE592" s="14"/>
      <c r="AT592" s="211" t="s">
        <v>271</v>
      </c>
      <c r="AU592" s="211" t="s">
        <v>87</v>
      </c>
      <c r="AV592" s="14" t="s">
        <v>87</v>
      </c>
      <c r="AW592" s="14" t="s">
        <v>32</v>
      </c>
      <c r="AX592" s="14" t="s">
        <v>77</v>
      </c>
      <c r="AY592" s="211" t="s">
        <v>177</v>
      </c>
    </row>
    <row r="593" s="14" customFormat="1">
      <c r="A593" s="14"/>
      <c r="B593" s="210"/>
      <c r="C593" s="14"/>
      <c r="D593" s="193" t="s">
        <v>271</v>
      </c>
      <c r="E593" s="211" t="s">
        <v>1</v>
      </c>
      <c r="F593" s="212" t="s">
        <v>343</v>
      </c>
      <c r="G593" s="14"/>
      <c r="H593" s="213">
        <v>14</v>
      </c>
      <c r="I593" s="214"/>
      <c r="J593" s="14"/>
      <c r="K593" s="14"/>
      <c r="L593" s="210"/>
      <c r="M593" s="215"/>
      <c r="N593" s="216"/>
      <c r="O593" s="216"/>
      <c r="P593" s="216"/>
      <c r="Q593" s="216"/>
      <c r="R593" s="216"/>
      <c r="S593" s="216"/>
      <c r="T593" s="217"/>
      <c r="U593" s="14"/>
      <c r="V593" s="14"/>
      <c r="W593" s="14"/>
      <c r="X593" s="14"/>
      <c r="Y593" s="14"/>
      <c r="Z593" s="14"/>
      <c r="AA593" s="14"/>
      <c r="AB593" s="14"/>
      <c r="AC593" s="14"/>
      <c r="AD593" s="14"/>
      <c r="AE593" s="14"/>
      <c r="AT593" s="211" t="s">
        <v>271</v>
      </c>
      <c r="AU593" s="211" t="s">
        <v>87</v>
      </c>
      <c r="AV593" s="14" t="s">
        <v>87</v>
      </c>
      <c r="AW593" s="14" t="s">
        <v>32</v>
      </c>
      <c r="AX593" s="14" t="s">
        <v>77</v>
      </c>
      <c r="AY593" s="211" t="s">
        <v>177</v>
      </c>
    </row>
    <row r="594" s="15" customFormat="1">
      <c r="A594" s="15"/>
      <c r="B594" s="218"/>
      <c r="C594" s="15"/>
      <c r="D594" s="193" t="s">
        <v>271</v>
      </c>
      <c r="E594" s="219" t="s">
        <v>1</v>
      </c>
      <c r="F594" s="220" t="s">
        <v>276</v>
      </c>
      <c r="G594" s="15"/>
      <c r="H594" s="221">
        <v>147.99500000000001</v>
      </c>
      <c r="I594" s="222"/>
      <c r="J594" s="15"/>
      <c r="K594" s="15"/>
      <c r="L594" s="218"/>
      <c r="M594" s="223"/>
      <c r="N594" s="224"/>
      <c r="O594" s="224"/>
      <c r="P594" s="224"/>
      <c r="Q594" s="224"/>
      <c r="R594" s="224"/>
      <c r="S594" s="224"/>
      <c r="T594" s="225"/>
      <c r="U594" s="15"/>
      <c r="V594" s="15"/>
      <c r="W594" s="15"/>
      <c r="X594" s="15"/>
      <c r="Y594" s="15"/>
      <c r="Z594" s="15"/>
      <c r="AA594" s="15"/>
      <c r="AB594" s="15"/>
      <c r="AC594" s="15"/>
      <c r="AD594" s="15"/>
      <c r="AE594" s="15"/>
      <c r="AT594" s="219" t="s">
        <v>271</v>
      </c>
      <c r="AU594" s="219" t="s">
        <v>87</v>
      </c>
      <c r="AV594" s="15" t="s">
        <v>269</v>
      </c>
      <c r="AW594" s="15" t="s">
        <v>32</v>
      </c>
      <c r="AX594" s="15" t="s">
        <v>85</v>
      </c>
      <c r="AY594" s="219" t="s">
        <v>177</v>
      </c>
    </row>
    <row r="595" s="2" customFormat="1" ht="24.15" customHeight="1">
      <c r="A595" s="38"/>
      <c r="B595" s="179"/>
      <c r="C595" s="180" t="s">
        <v>976</v>
      </c>
      <c r="D595" s="180" t="s">
        <v>180</v>
      </c>
      <c r="E595" s="181" t="s">
        <v>977</v>
      </c>
      <c r="F595" s="182" t="s">
        <v>978</v>
      </c>
      <c r="G595" s="183" t="s">
        <v>220</v>
      </c>
      <c r="H595" s="184">
        <v>153.41499999999999</v>
      </c>
      <c r="I595" s="185"/>
      <c r="J595" s="186">
        <f>ROUND(I595*H595,2)</f>
        <v>0</v>
      </c>
      <c r="K595" s="182" t="s">
        <v>268</v>
      </c>
      <c r="L595" s="39"/>
      <c r="M595" s="187" t="s">
        <v>1</v>
      </c>
      <c r="N595" s="188" t="s">
        <v>42</v>
      </c>
      <c r="O595" s="77"/>
      <c r="P595" s="189">
        <f>O595*H595</f>
        <v>0</v>
      </c>
      <c r="Q595" s="189">
        <v>0</v>
      </c>
      <c r="R595" s="189">
        <f>Q595*H595</f>
        <v>0</v>
      </c>
      <c r="S595" s="189">
        <v>0</v>
      </c>
      <c r="T595" s="190">
        <f>S595*H595</f>
        <v>0</v>
      </c>
      <c r="U595" s="38"/>
      <c r="V595" s="38"/>
      <c r="W595" s="38"/>
      <c r="X595" s="38"/>
      <c r="Y595" s="38"/>
      <c r="Z595" s="38"/>
      <c r="AA595" s="38"/>
      <c r="AB595" s="38"/>
      <c r="AC595" s="38"/>
      <c r="AD595" s="38"/>
      <c r="AE595" s="38"/>
      <c r="AR595" s="191" t="s">
        <v>350</v>
      </c>
      <c r="AT595" s="191" t="s">
        <v>180</v>
      </c>
      <c r="AU595" s="191" t="s">
        <v>87</v>
      </c>
      <c r="AY595" s="19" t="s">
        <v>177</v>
      </c>
      <c r="BE595" s="192">
        <f>IF(N595="základní",J595,0)</f>
        <v>0</v>
      </c>
      <c r="BF595" s="192">
        <f>IF(N595="snížená",J595,0)</f>
        <v>0</v>
      </c>
      <c r="BG595" s="192">
        <f>IF(N595="zákl. přenesená",J595,0)</f>
        <v>0</v>
      </c>
      <c r="BH595" s="192">
        <f>IF(N595="sníž. přenesená",J595,0)</f>
        <v>0</v>
      </c>
      <c r="BI595" s="192">
        <f>IF(N595="nulová",J595,0)</f>
        <v>0</v>
      </c>
      <c r="BJ595" s="19" t="s">
        <v>85</v>
      </c>
      <c r="BK595" s="192">
        <f>ROUND(I595*H595,2)</f>
        <v>0</v>
      </c>
      <c r="BL595" s="19" t="s">
        <v>350</v>
      </c>
      <c r="BM595" s="191" t="s">
        <v>979</v>
      </c>
    </row>
    <row r="596" s="13" customFormat="1">
      <c r="A596" s="13"/>
      <c r="B596" s="203"/>
      <c r="C596" s="13"/>
      <c r="D596" s="193" t="s">
        <v>271</v>
      </c>
      <c r="E596" s="204" t="s">
        <v>1</v>
      </c>
      <c r="F596" s="205" t="s">
        <v>592</v>
      </c>
      <c r="G596" s="13"/>
      <c r="H596" s="204" t="s">
        <v>1</v>
      </c>
      <c r="I596" s="206"/>
      <c r="J596" s="13"/>
      <c r="K596" s="13"/>
      <c r="L596" s="203"/>
      <c r="M596" s="207"/>
      <c r="N596" s="208"/>
      <c r="O596" s="208"/>
      <c r="P596" s="208"/>
      <c r="Q596" s="208"/>
      <c r="R596" s="208"/>
      <c r="S596" s="208"/>
      <c r="T596" s="209"/>
      <c r="U596" s="13"/>
      <c r="V596" s="13"/>
      <c r="W596" s="13"/>
      <c r="X596" s="13"/>
      <c r="Y596" s="13"/>
      <c r="Z596" s="13"/>
      <c r="AA596" s="13"/>
      <c r="AB596" s="13"/>
      <c r="AC596" s="13"/>
      <c r="AD596" s="13"/>
      <c r="AE596" s="13"/>
      <c r="AT596" s="204" t="s">
        <v>271</v>
      </c>
      <c r="AU596" s="204" t="s">
        <v>87</v>
      </c>
      <c r="AV596" s="13" t="s">
        <v>85</v>
      </c>
      <c r="AW596" s="13" t="s">
        <v>32</v>
      </c>
      <c r="AX596" s="13" t="s">
        <v>77</v>
      </c>
      <c r="AY596" s="204" t="s">
        <v>177</v>
      </c>
    </row>
    <row r="597" s="14" customFormat="1">
      <c r="A597" s="14"/>
      <c r="B597" s="210"/>
      <c r="C597" s="14"/>
      <c r="D597" s="193" t="s">
        <v>271</v>
      </c>
      <c r="E597" s="211" t="s">
        <v>1</v>
      </c>
      <c r="F597" s="212" t="s">
        <v>593</v>
      </c>
      <c r="G597" s="14"/>
      <c r="H597" s="213">
        <v>65.099999999999994</v>
      </c>
      <c r="I597" s="214"/>
      <c r="J597" s="14"/>
      <c r="K597" s="14"/>
      <c r="L597" s="210"/>
      <c r="M597" s="215"/>
      <c r="N597" s="216"/>
      <c r="O597" s="216"/>
      <c r="P597" s="216"/>
      <c r="Q597" s="216"/>
      <c r="R597" s="216"/>
      <c r="S597" s="216"/>
      <c r="T597" s="217"/>
      <c r="U597" s="14"/>
      <c r="V597" s="14"/>
      <c r="W597" s="14"/>
      <c r="X597" s="14"/>
      <c r="Y597" s="14"/>
      <c r="Z597" s="14"/>
      <c r="AA597" s="14"/>
      <c r="AB597" s="14"/>
      <c r="AC597" s="14"/>
      <c r="AD597" s="14"/>
      <c r="AE597" s="14"/>
      <c r="AT597" s="211" t="s">
        <v>271</v>
      </c>
      <c r="AU597" s="211" t="s">
        <v>87</v>
      </c>
      <c r="AV597" s="14" t="s">
        <v>87</v>
      </c>
      <c r="AW597" s="14" t="s">
        <v>32</v>
      </c>
      <c r="AX597" s="14" t="s">
        <v>77</v>
      </c>
      <c r="AY597" s="211" t="s">
        <v>177</v>
      </c>
    </row>
    <row r="598" s="14" customFormat="1">
      <c r="A598" s="14"/>
      <c r="B598" s="210"/>
      <c r="C598" s="14"/>
      <c r="D598" s="193" t="s">
        <v>271</v>
      </c>
      <c r="E598" s="211" t="s">
        <v>1</v>
      </c>
      <c r="F598" s="212" t="s">
        <v>594</v>
      </c>
      <c r="G598" s="14"/>
      <c r="H598" s="213">
        <v>-15.69</v>
      </c>
      <c r="I598" s="214"/>
      <c r="J598" s="14"/>
      <c r="K598" s="14"/>
      <c r="L598" s="210"/>
      <c r="M598" s="215"/>
      <c r="N598" s="216"/>
      <c r="O598" s="216"/>
      <c r="P598" s="216"/>
      <c r="Q598" s="216"/>
      <c r="R598" s="216"/>
      <c r="S598" s="216"/>
      <c r="T598" s="217"/>
      <c r="U598" s="14"/>
      <c r="V598" s="14"/>
      <c r="W598" s="14"/>
      <c r="X598" s="14"/>
      <c r="Y598" s="14"/>
      <c r="Z598" s="14"/>
      <c r="AA598" s="14"/>
      <c r="AB598" s="14"/>
      <c r="AC598" s="14"/>
      <c r="AD598" s="14"/>
      <c r="AE598" s="14"/>
      <c r="AT598" s="211" t="s">
        <v>271</v>
      </c>
      <c r="AU598" s="211" t="s">
        <v>87</v>
      </c>
      <c r="AV598" s="14" t="s">
        <v>87</v>
      </c>
      <c r="AW598" s="14" t="s">
        <v>32</v>
      </c>
      <c r="AX598" s="14" t="s">
        <v>77</v>
      </c>
      <c r="AY598" s="211" t="s">
        <v>177</v>
      </c>
    </row>
    <row r="599" s="14" customFormat="1">
      <c r="A599" s="14"/>
      <c r="B599" s="210"/>
      <c r="C599" s="14"/>
      <c r="D599" s="193" t="s">
        <v>271</v>
      </c>
      <c r="E599" s="211" t="s">
        <v>1</v>
      </c>
      <c r="F599" s="212" t="s">
        <v>965</v>
      </c>
      <c r="G599" s="14"/>
      <c r="H599" s="213">
        <v>0.67000000000000004</v>
      </c>
      <c r="I599" s="214"/>
      <c r="J599" s="14"/>
      <c r="K599" s="14"/>
      <c r="L599" s="210"/>
      <c r="M599" s="215"/>
      <c r="N599" s="216"/>
      <c r="O599" s="216"/>
      <c r="P599" s="216"/>
      <c r="Q599" s="216"/>
      <c r="R599" s="216"/>
      <c r="S599" s="216"/>
      <c r="T599" s="217"/>
      <c r="U599" s="14"/>
      <c r="V599" s="14"/>
      <c r="W599" s="14"/>
      <c r="X599" s="14"/>
      <c r="Y599" s="14"/>
      <c r="Z599" s="14"/>
      <c r="AA599" s="14"/>
      <c r="AB599" s="14"/>
      <c r="AC599" s="14"/>
      <c r="AD599" s="14"/>
      <c r="AE599" s="14"/>
      <c r="AT599" s="211" t="s">
        <v>271</v>
      </c>
      <c r="AU599" s="211" t="s">
        <v>87</v>
      </c>
      <c r="AV599" s="14" t="s">
        <v>87</v>
      </c>
      <c r="AW599" s="14" t="s">
        <v>32</v>
      </c>
      <c r="AX599" s="14" t="s">
        <v>77</v>
      </c>
      <c r="AY599" s="211" t="s">
        <v>177</v>
      </c>
    </row>
    <row r="600" s="14" customFormat="1">
      <c r="A600" s="14"/>
      <c r="B600" s="210"/>
      <c r="C600" s="14"/>
      <c r="D600" s="193" t="s">
        <v>271</v>
      </c>
      <c r="E600" s="211" t="s">
        <v>1</v>
      </c>
      <c r="F600" s="212" t="s">
        <v>558</v>
      </c>
      <c r="G600" s="14"/>
      <c r="H600" s="213">
        <v>1.3300000000000001</v>
      </c>
      <c r="I600" s="214"/>
      <c r="J600" s="14"/>
      <c r="K600" s="14"/>
      <c r="L600" s="210"/>
      <c r="M600" s="215"/>
      <c r="N600" s="216"/>
      <c r="O600" s="216"/>
      <c r="P600" s="216"/>
      <c r="Q600" s="216"/>
      <c r="R600" s="216"/>
      <c r="S600" s="216"/>
      <c r="T600" s="217"/>
      <c r="U600" s="14"/>
      <c r="V600" s="14"/>
      <c r="W600" s="14"/>
      <c r="X600" s="14"/>
      <c r="Y600" s="14"/>
      <c r="Z600" s="14"/>
      <c r="AA600" s="14"/>
      <c r="AB600" s="14"/>
      <c r="AC600" s="14"/>
      <c r="AD600" s="14"/>
      <c r="AE600" s="14"/>
      <c r="AT600" s="211" t="s">
        <v>271</v>
      </c>
      <c r="AU600" s="211" t="s">
        <v>87</v>
      </c>
      <c r="AV600" s="14" t="s">
        <v>87</v>
      </c>
      <c r="AW600" s="14" t="s">
        <v>32</v>
      </c>
      <c r="AX600" s="14" t="s">
        <v>77</v>
      </c>
      <c r="AY600" s="211" t="s">
        <v>177</v>
      </c>
    </row>
    <row r="601" s="14" customFormat="1">
      <c r="A601" s="14"/>
      <c r="B601" s="210"/>
      <c r="C601" s="14"/>
      <c r="D601" s="193" t="s">
        <v>271</v>
      </c>
      <c r="E601" s="211" t="s">
        <v>1</v>
      </c>
      <c r="F601" s="212" t="s">
        <v>966</v>
      </c>
      <c r="G601" s="14"/>
      <c r="H601" s="213">
        <v>2.3999999999999999</v>
      </c>
      <c r="I601" s="214"/>
      <c r="J601" s="14"/>
      <c r="K601" s="14"/>
      <c r="L601" s="210"/>
      <c r="M601" s="215"/>
      <c r="N601" s="216"/>
      <c r="O601" s="216"/>
      <c r="P601" s="216"/>
      <c r="Q601" s="216"/>
      <c r="R601" s="216"/>
      <c r="S601" s="216"/>
      <c r="T601" s="217"/>
      <c r="U601" s="14"/>
      <c r="V601" s="14"/>
      <c r="W601" s="14"/>
      <c r="X601" s="14"/>
      <c r="Y601" s="14"/>
      <c r="Z601" s="14"/>
      <c r="AA601" s="14"/>
      <c r="AB601" s="14"/>
      <c r="AC601" s="14"/>
      <c r="AD601" s="14"/>
      <c r="AE601" s="14"/>
      <c r="AT601" s="211" t="s">
        <v>271</v>
      </c>
      <c r="AU601" s="211" t="s">
        <v>87</v>
      </c>
      <c r="AV601" s="14" t="s">
        <v>87</v>
      </c>
      <c r="AW601" s="14" t="s">
        <v>32</v>
      </c>
      <c r="AX601" s="14" t="s">
        <v>77</v>
      </c>
      <c r="AY601" s="211" t="s">
        <v>177</v>
      </c>
    </row>
    <row r="602" s="14" customFormat="1">
      <c r="A602" s="14"/>
      <c r="B602" s="210"/>
      <c r="C602" s="14"/>
      <c r="D602" s="193" t="s">
        <v>271</v>
      </c>
      <c r="E602" s="211" t="s">
        <v>1</v>
      </c>
      <c r="F602" s="212" t="s">
        <v>967</v>
      </c>
      <c r="G602" s="14"/>
      <c r="H602" s="213">
        <v>1.3600000000000001</v>
      </c>
      <c r="I602" s="214"/>
      <c r="J602" s="14"/>
      <c r="K602" s="14"/>
      <c r="L602" s="210"/>
      <c r="M602" s="215"/>
      <c r="N602" s="216"/>
      <c r="O602" s="216"/>
      <c r="P602" s="216"/>
      <c r="Q602" s="216"/>
      <c r="R602" s="216"/>
      <c r="S602" s="216"/>
      <c r="T602" s="217"/>
      <c r="U602" s="14"/>
      <c r="V602" s="14"/>
      <c r="W602" s="14"/>
      <c r="X602" s="14"/>
      <c r="Y602" s="14"/>
      <c r="Z602" s="14"/>
      <c r="AA602" s="14"/>
      <c r="AB602" s="14"/>
      <c r="AC602" s="14"/>
      <c r="AD602" s="14"/>
      <c r="AE602" s="14"/>
      <c r="AT602" s="211" t="s">
        <v>271</v>
      </c>
      <c r="AU602" s="211" t="s">
        <v>87</v>
      </c>
      <c r="AV602" s="14" t="s">
        <v>87</v>
      </c>
      <c r="AW602" s="14" t="s">
        <v>32</v>
      </c>
      <c r="AX602" s="14" t="s">
        <v>77</v>
      </c>
      <c r="AY602" s="211" t="s">
        <v>177</v>
      </c>
    </row>
    <row r="603" s="13" customFormat="1">
      <c r="A603" s="13"/>
      <c r="B603" s="203"/>
      <c r="C603" s="13"/>
      <c r="D603" s="193" t="s">
        <v>271</v>
      </c>
      <c r="E603" s="204" t="s">
        <v>1</v>
      </c>
      <c r="F603" s="205" t="s">
        <v>980</v>
      </c>
      <c r="G603" s="13"/>
      <c r="H603" s="204" t="s">
        <v>1</v>
      </c>
      <c r="I603" s="206"/>
      <c r="J603" s="13"/>
      <c r="K603" s="13"/>
      <c r="L603" s="203"/>
      <c r="M603" s="207"/>
      <c r="N603" s="208"/>
      <c r="O603" s="208"/>
      <c r="P603" s="208"/>
      <c r="Q603" s="208"/>
      <c r="R603" s="208"/>
      <c r="S603" s="208"/>
      <c r="T603" s="209"/>
      <c r="U603" s="13"/>
      <c r="V603" s="13"/>
      <c r="W603" s="13"/>
      <c r="X603" s="13"/>
      <c r="Y603" s="13"/>
      <c r="Z603" s="13"/>
      <c r="AA603" s="13"/>
      <c r="AB603" s="13"/>
      <c r="AC603" s="13"/>
      <c r="AD603" s="13"/>
      <c r="AE603" s="13"/>
      <c r="AT603" s="204" t="s">
        <v>271</v>
      </c>
      <c r="AU603" s="204" t="s">
        <v>87</v>
      </c>
      <c r="AV603" s="13" t="s">
        <v>85</v>
      </c>
      <c r="AW603" s="13" t="s">
        <v>32</v>
      </c>
      <c r="AX603" s="13" t="s">
        <v>77</v>
      </c>
      <c r="AY603" s="204" t="s">
        <v>177</v>
      </c>
    </row>
    <row r="604" s="14" customFormat="1">
      <c r="A604" s="14"/>
      <c r="B604" s="210"/>
      <c r="C604" s="14"/>
      <c r="D604" s="193" t="s">
        <v>271</v>
      </c>
      <c r="E604" s="211" t="s">
        <v>1</v>
      </c>
      <c r="F604" s="212" t="s">
        <v>981</v>
      </c>
      <c r="G604" s="14"/>
      <c r="H604" s="213">
        <v>-2.3799999999999999</v>
      </c>
      <c r="I604" s="214"/>
      <c r="J604" s="14"/>
      <c r="K604" s="14"/>
      <c r="L604" s="210"/>
      <c r="M604" s="215"/>
      <c r="N604" s="216"/>
      <c r="O604" s="216"/>
      <c r="P604" s="216"/>
      <c r="Q604" s="216"/>
      <c r="R604" s="216"/>
      <c r="S604" s="216"/>
      <c r="T604" s="217"/>
      <c r="U604" s="14"/>
      <c r="V604" s="14"/>
      <c r="W604" s="14"/>
      <c r="X604" s="14"/>
      <c r="Y604" s="14"/>
      <c r="Z604" s="14"/>
      <c r="AA604" s="14"/>
      <c r="AB604" s="14"/>
      <c r="AC604" s="14"/>
      <c r="AD604" s="14"/>
      <c r="AE604" s="14"/>
      <c r="AT604" s="211" t="s">
        <v>271</v>
      </c>
      <c r="AU604" s="211" t="s">
        <v>87</v>
      </c>
      <c r="AV604" s="14" t="s">
        <v>87</v>
      </c>
      <c r="AW604" s="14" t="s">
        <v>32</v>
      </c>
      <c r="AX604" s="14" t="s">
        <v>77</v>
      </c>
      <c r="AY604" s="211" t="s">
        <v>177</v>
      </c>
    </row>
    <row r="605" s="14" customFormat="1">
      <c r="A605" s="14"/>
      <c r="B605" s="210"/>
      <c r="C605" s="14"/>
      <c r="D605" s="193" t="s">
        <v>271</v>
      </c>
      <c r="E605" s="211" t="s">
        <v>1</v>
      </c>
      <c r="F605" s="212" t="s">
        <v>982</v>
      </c>
      <c r="G605" s="14"/>
      <c r="H605" s="213">
        <v>7.7999999999999998</v>
      </c>
      <c r="I605" s="214"/>
      <c r="J605" s="14"/>
      <c r="K605" s="14"/>
      <c r="L605" s="210"/>
      <c r="M605" s="215"/>
      <c r="N605" s="216"/>
      <c r="O605" s="216"/>
      <c r="P605" s="216"/>
      <c r="Q605" s="216"/>
      <c r="R605" s="216"/>
      <c r="S605" s="216"/>
      <c r="T605" s="217"/>
      <c r="U605" s="14"/>
      <c r="V605" s="14"/>
      <c r="W605" s="14"/>
      <c r="X605" s="14"/>
      <c r="Y605" s="14"/>
      <c r="Z605" s="14"/>
      <c r="AA605" s="14"/>
      <c r="AB605" s="14"/>
      <c r="AC605" s="14"/>
      <c r="AD605" s="14"/>
      <c r="AE605" s="14"/>
      <c r="AT605" s="211" t="s">
        <v>271</v>
      </c>
      <c r="AU605" s="211" t="s">
        <v>87</v>
      </c>
      <c r="AV605" s="14" t="s">
        <v>87</v>
      </c>
      <c r="AW605" s="14" t="s">
        <v>32</v>
      </c>
      <c r="AX605" s="14" t="s">
        <v>77</v>
      </c>
      <c r="AY605" s="211" t="s">
        <v>177</v>
      </c>
    </row>
    <row r="606" s="13" customFormat="1">
      <c r="A606" s="13"/>
      <c r="B606" s="203"/>
      <c r="C606" s="13"/>
      <c r="D606" s="193" t="s">
        <v>271</v>
      </c>
      <c r="E606" s="204" t="s">
        <v>1</v>
      </c>
      <c r="F606" s="205" t="s">
        <v>595</v>
      </c>
      <c r="G606" s="13"/>
      <c r="H606" s="204" t="s">
        <v>1</v>
      </c>
      <c r="I606" s="206"/>
      <c r="J606" s="13"/>
      <c r="K606" s="13"/>
      <c r="L606" s="203"/>
      <c r="M606" s="207"/>
      <c r="N606" s="208"/>
      <c r="O606" s="208"/>
      <c r="P606" s="208"/>
      <c r="Q606" s="208"/>
      <c r="R606" s="208"/>
      <c r="S606" s="208"/>
      <c r="T606" s="209"/>
      <c r="U606" s="13"/>
      <c r="V606" s="13"/>
      <c r="W606" s="13"/>
      <c r="X606" s="13"/>
      <c r="Y606" s="13"/>
      <c r="Z606" s="13"/>
      <c r="AA606" s="13"/>
      <c r="AB606" s="13"/>
      <c r="AC606" s="13"/>
      <c r="AD606" s="13"/>
      <c r="AE606" s="13"/>
      <c r="AT606" s="204" t="s">
        <v>271</v>
      </c>
      <c r="AU606" s="204" t="s">
        <v>87</v>
      </c>
      <c r="AV606" s="13" t="s">
        <v>85</v>
      </c>
      <c r="AW606" s="13" t="s">
        <v>32</v>
      </c>
      <c r="AX606" s="13" t="s">
        <v>77</v>
      </c>
      <c r="AY606" s="204" t="s">
        <v>177</v>
      </c>
    </row>
    <row r="607" s="14" customFormat="1">
      <c r="A607" s="14"/>
      <c r="B607" s="210"/>
      <c r="C607" s="14"/>
      <c r="D607" s="193" t="s">
        <v>271</v>
      </c>
      <c r="E607" s="211" t="s">
        <v>1</v>
      </c>
      <c r="F607" s="212" t="s">
        <v>596</v>
      </c>
      <c r="G607" s="14"/>
      <c r="H607" s="213">
        <v>23.699999999999999</v>
      </c>
      <c r="I607" s="214"/>
      <c r="J607" s="14"/>
      <c r="K607" s="14"/>
      <c r="L607" s="210"/>
      <c r="M607" s="215"/>
      <c r="N607" s="216"/>
      <c r="O607" s="216"/>
      <c r="P607" s="216"/>
      <c r="Q607" s="216"/>
      <c r="R607" s="216"/>
      <c r="S607" s="216"/>
      <c r="T607" s="217"/>
      <c r="U607" s="14"/>
      <c r="V607" s="14"/>
      <c r="W607" s="14"/>
      <c r="X607" s="14"/>
      <c r="Y607" s="14"/>
      <c r="Z607" s="14"/>
      <c r="AA607" s="14"/>
      <c r="AB607" s="14"/>
      <c r="AC607" s="14"/>
      <c r="AD607" s="14"/>
      <c r="AE607" s="14"/>
      <c r="AT607" s="211" t="s">
        <v>271</v>
      </c>
      <c r="AU607" s="211" t="s">
        <v>87</v>
      </c>
      <c r="AV607" s="14" t="s">
        <v>87</v>
      </c>
      <c r="AW607" s="14" t="s">
        <v>32</v>
      </c>
      <c r="AX607" s="14" t="s">
        <v>77</v>
      </c>
      <c r="AY607" s="211" t="s">
        <v>177</v>
      </c>
    </row>
    <row r="608" s="14" customFormat="1">
      <c r="A608" s="14"/>
      <c r="B608" s="210"/>
      <c r="C608" s="14"/>
      <c r="D608" s="193" t="s">
        <v>271</v>
      </c>
      <c r="E608" s="211" t="s">
        <v>1</v>
      </c>
      <c r="F608" s="212" t="s">
        <v>597</v>
      </c>
      <c r="G608" s="14"/>
      <c r="H608" s="213">
        <v>-5.8449999999999998</v>
      </c>
      <c r="I608" s="214"/>
      <c r="J608" s="14"/>
      <c r="K608" s="14"/>
      <c r="L608" s="210"/>
      <c r="M608" s="215"/>
      <c r="N608" s="216"/>
      <c r="O608" s="216"/>
      <c r="P608" s="216"/>
      <c r="Q608" s="216"/>
      <c r="R608" s="216"/>
      <c r="S608" s="216"/>
      <c r="T608" s="217"/>
      <c r="U608" s="14"/>
      <c r="V608" s="14"/>
      <c r="W608" s="14"/>
      <c r="X608" s="14"/>
      <c r="Y608" s="14"/>
      <c r="Z608" s="14"/>
      <c r="AA608" s="14"/>
      <c r="AB608" s="14"/>
      <c r="AC608" s="14"/>
      <c r="AD608" s="14"/>
      <c r="AE608" s="14"/>
      <c r="AT608" s="211" t="s">
        <v>271</v>
      </c>
      <c r="AU608" s="211" t="s">
        <v>87</v>
      </c>
      <c r="AV608" s="14" t="s">
        <v>87</v>
      </c>
      <c r="AW608" s="14" t="s">
        <v>32</v>
      </c>
      <c r="AX608" s="14" t="s">
        <v>77</v>
      </c>
      <c r="AY608" s="211" t="s">
        <v>177</v>
      </c>
    </row>
    <row r="609" s="14" customFormat="1">
      <c r="A609" s="14"/>
      <c r="B609" s="210"/>
      <c r="C609" s="14"/>
      <c r="D609" s="193" t="s">
        <v>271</v>
      </c>
      <c r="E609" s="211" t="s">
        <v>1</v>
      </c>
      <c r="F609" s="212" t="s">
        <v>557</v>
      </c>
      <c r="G609" s="14"/>
      <c r="H609" s="213">
        <v>1.26</v>
      </c>
      <c r="I609" s="214"/>
      <c r="J609" s="14"/>
      <c r="K609" s="14"/>
      <c r="L609" s="210"/>
      <c r="M609" s="215"/>
      <c r="N609" s="216"/>
      <c r="O609" s="216"/>
      <c r="P609" s="216"/>
      <c r="Q609" s="216"/>
      <c r="R609" s="216"/>
      <c r="S609" s="216"/>
      <c r="T609" s="217"/>
      <c r="U609" s="14"/>
      <c r="V609" s="14"/>
      <c r="W609" s="14"/>
      <c r="X609" s="14"/>
      <c r="Y609" s="14"/>
      <c r="Z609" s="14"/>
      <c r="AA609" s="14"/>
      <c r="AB609" s="14"/>
      <c r="AC609" s="14"/>
      <c r="AD609" s="14"/>
      <c r="AE609" s="14"/>
      <c r="AT609" s="211" t="s">
        <v>271</v>
      </c>
      <c r="AU609" s="211" t="s">
        <v>87</v>
      </c>
      <c r="AV609" s="14" t="s">
        <v>87</v>
      </c>
      <c r="AW609" s="14" t="s">
        <v>32</v>
      </c>
      <c r="AX609" s="14" t="s">
        <v>77</v>
      </c>
      <c r="AY609" s="211" t="s">
        <v>177</v>
      </c>
    </row>
    <row r="610" s="14" customFormat="1">
      <c r="A610" s="14"/>
      <c r="B610" s="210"/>
      <c r="C610" s="14"/>
      <c r="D610" s="193" t="s">
        <v>271</v>
      </c>
      <c r="E610" s="211" t="s">
        <v>1</v>
      </c>
      <c r="F610" s="212" t="s">
        <v>968</v>
      </c>
      <c r="G610" s="14"/>
      <c r="H610" s="213">
        <v>0.72999999999999998</v>
      </c>
      <c r="I610" s="214"/>
      <c r="J610" s="14"/>
      <c r="K610" s="14"/>
      <c r="L610" s="210"/>
      <c r="M610" s="215"/>
      <c r="N610" s="216"/>
      <c r="O610" s="216"/>
      <c r="P610" s="216"/>
      <c r="Q610" s="216"/>
      <c r="R610" s="216"/>
      <c r="S610" s="216"/>
      <c r="T610" s="217"/>
      <c r="U610" s="14"/>
      <c r="V610" s="14"/>
      <c r="W610" s="14"/>
      <c r="X610" s="14"/>
      <c r="Y610" s="14"/>
      <c r="Z610" s="14"/>
      <c r="AA610" s="14"/>
      <c r="AB610" s="14"/>
      <c r="AC610" s="14"/>
      <c r="AD610" s="14"/>
      <c r="AE610" s="14"/>
      <c r="AT610" s="211" t="s">
        <v>271</v>
      </c>
      <c r="AU610" s="211" t="s">
        <v>87</v>
      </c>
      <c r="AV610" s="14" t="s">
        <v>87</v>
      </c>
      <c r="AW610" s="14" t="s">
        <v>32</v>
      </c>
      <c r="AX610" s="14" t="s">
        <v>77</v>
      </c>
      <c r="AY610" s="211" t="s">
        <v>177</v>
      </c>
    </row>
    <row r="611" s="13" customFormat="1">
      <c r="A611" s="13"/>
      <c r="B611" s="203"/>
      <c r="C611" s="13"/>
      <c r="D611" s="193" t="s">
        <v>271</v>
      </c>
      <c r="E611" s="204" t="s">
        <v>1</v>
      </c>
      <c r="F611" s="205" t="s">
        <v>598</v>
      </c>
      <c r="G611" s="13"/>
      <c r="H611" s="204" t="s">
        <v>1</v>
      </c>
      <c r="I611" s="206"/>
      <c r="J611" s="13"/>
      <c r="K611" s="13"/>
      <c r="L611" s="203"/>
      <c r="M611" s="207"/>
      <c r="N611" s="208"/>
      <c r="O611" s="208"/>
      <c r="P611" s="208"/>
      <c r="Q611" s="208"/>
      <c r="R611" s="208"/>
      <c r="S611" s="208"/>
      <c r="T611" s="209"/>
      <c r="U611" s="13"/>
      <c r="V611" s="13"/>
      <c r="W611" s="13"/>
      <c r="X611" s="13"/>
      <c r="Y611" s="13"/>
      <c r="Z611" s="13"/>
      <c r="AA611" s="13"/>
      <c r="AB611" s="13"/>
      <c r="AC611" s="13"/>
      <c r="AD611" s="13"/>
      <c r="AE611" s="13"/>
      <c r="AT611" s="204" t="s">
        <v>271</v>
      </c>
      <c r="AU611" s="204" t="s">
        <v>87</v>
      </c>
      <c r="AV611" s="13" t="s">
        <v>85</v>
      </c>
      <c r="AW611" s="13" t="s">
        <v>32</v>
      </c>
      <c r="AX611" s="13" t="s">
        <v>77</v>
      </c>
      <c r="AY611" s="204" t="s">
        <v>177</v>
      </c>
    </row>
    <row r="612" s="14" customFormat="1">
      <c r="A612" s="14"/>
      <c r="B612" s="210"/>
      <c r="C612" s="14"/>
      <c r="D612" s="193" t="s">
        <v>271</v>
      </c>
      <c r="E612" s="211" t="s">
        <v>1</v>
      </c>
      <c r="F612" s="212" t="s">
        <v>599</v>
      </c>
      <c r="G612" s="14"/>
      <c r="H612" s="213">
        <v>30</v>
      </c>
      <c r="I612" s="214"/>
      <c r="J612" s="14"/>
      <c r="K612" s="14"/>
      <c r="L612" s="210"/>
      <c r="M612" s="215"/>
      <c r="N612" s="216"/>
      <c r="O612" s="216"/>
      <c r="P612" s="216"/>
      <c r="Q612" s="216"/>
      <c r="R612" s="216"/>
      <c r="S612" s="216"/>
      <c r="T612" s="217"/>
      <c r="U612" s="14"/>
      <c r="V612" s="14"/>
      <c r="W612" s="14"/>
      <c r="X612" s="14"/>
      <c r="Y612" s="14"/>
      <c r="Z612" s="14"/>
      <c r="AA612" s="14"/>
      <c r="AB612" s="14"/>
      <c r="AC612" s="14"/>
      <c r="AD612" s="14"/>
      <c r="AE612" s="14"/>
      <c r="AT612" s="211" t="s">
        <v>271</v>
      </c>
      <c r="AU612" s="211" t="s">
        <v>87</v>
      </c>
      <c r="AV612" s="14" t="s">
        <v>87</v>
      </c>
      <c r="AW612" s="14" t="s">
        <v>32</v>
      </c>
      <c r="AX612" s="14" t="s">
        <v>77</v>
      </c>
      <c r="AY612" s="211" t="s">
        <v>177</v>
      </c>
    </row>
    <row r="613" s="14" customFormat="1">
      <c r="A613" s="14"/>
      <c r="B613" s="210"/>
      <c r="C613" s="14"/>
      <c r="D613" s="193" t="s">
        <v>271</v>
      </c>
      <c r="E613" s="211" t="s">
        <v>1</v>
      </c>
      <c r="F613" s="212" t="s">
        <v>600</v>
      </c>
      <c r="G613" s="14"/>
      <c r="H613" s="213">
        <v>-5.6399999999999997</v>
      </c>
      <c r="I613" s="214"/>
      <c r="J613" s="14"/>
      <c r="K613" s="14"/>
      <c r="L613" s="210"/>
      <c r="M613" s="215"/>
      <c r="N613" s="216"/>
      <c r="O613" s="216"/>
      <c r="P613" s="216"/>
      <c r="Q613" s="216"/>
      <c r="R613" s="216"/>
      <c r="S613" s="216"/>
      <c r="T613" s="217"/>
      <c r="U613" s="14"/>
      <c r="V613" s="14"/>
      <c r="W613" s="14"/>
      <c r="X613" s="14"/>
      <c r="Y613" s="14"/>
      <c r="Z613" s="14"/>
      <c r="AA613" s="14"/>
      <c r="AB613" s="14"/>
      <c r="AC613" s="14"/>
      <c r="AD613" s="14"/>
      <c r="AE613" s="14"/>
      <c r="AT613" s="211" t="s">
        <v>271</v>
      </c>
      <c r="AU613" s="211" t="s">
        <v>87</v>
      </c>
      <c r="AV613" s="14" t="s">
        <v>87</v>
      </c>
      <c r="AW613" s="14" t="s">
        <v>32</v>
      </c>
      <c r="AX613" s="14" t="s">
        <v>77</v>
      </c>
      <c r="AY613" s="211" t="s">
        <v>177</v>
      </c>
    </row>
    <row r="614" s="14" customFormat="1">
      <c r="A614" s="14"/>
      <c r="B614" s="210"/>
      <c r="C614" s="14"/>
      <c r="D614" s="193" t="s">
        <v>271</v>
      </c>
      <c r="E614" s="211" t="s">
        <v>1</v>
      </c>
      <c r="F614" s="212" t="s">
        <v>969</v>
      </c>
      <c r="G614" s="14"/>
      <c r="H614" s="213">
        <v>2.48</v>
      </c>
      <c r="I614" s="214"/>
      <c r="J614" s="14"/>
      <c r="K614" s="14"/>
      <c r="L614" s="210"/>
      <c r="M614" s="215"/>
      <c r="N614" s="216"/>
      <c r="O614" s="216"/>
      <c r="P614" s="216"/>
      <c r="Q614" s="216"/>
      <c r="R614" s="216"/>
      <c r="S614" s="216"/>
      <c r="T614" s="217"/>
      <c r="U614" s="14"/>
      <c r="V614" s="14"/>
      <c r="W614" s="14"/>
      <c r="X614" s="14"/>
      <c r="Y614" s="14"/>
      <c r="Z614" s="14"/>
      <c r="AA614" s="14"/>
      <c r="AB614" s="14"/>
      <c r="AC614" s="14"/>
      <c r="AD614" s="14"/>
      <c r="AE614" s="14"/>
      <c r="AT614" s="211" t="s">
        <v>271</v>
      </c>
      <c r="AU614" s="211" t="s">
        <v>87</v>
      </c>
      <c r="AV614" s="14" t="s">
        <v>87</v>
      </c>
      <c r="AW614" s="14" t="s">
        <v>32</v>
      </c>
      <c r="AX614" s="14" t="s">
        <v>77</v>
      </c>
      <c r="AY614" s="211" t="s">
        <v>177</v>
      </c>
    </row>
    <row r="615" s="14" customFormat="1">
      <c r="A615" s="14"/>
      <c r="B615" s="210"/>
      <c r="C615" s="14"/>
      <c r="D615" s="193" t="s">
        <v>271</v>
      </c>
      <c r="E615" s="211" t="s">
        <v>1</v>
      </c>
      <c r="F615" s="212" t="s">
        <v>970</v>
      </c>
      <c r="G615" s="14"/>
      <c r="H615" s="213">
        <v>0.83999999999999997</v>
      </c>
      <c r="I615" s="214"/>
      <c r="J615" s="14"/>
      <c r="K615" s="14"/>
      <c r="L615" s="210"/>
      <c r="M615" s="215"/>
      <c r="N615" s="216"/>
      <c r="O615" s="216"/>
      <c r="P615" s="216"/>
      <c r="Q615" s="216"/>
      <c r="R615" s="216"/>
      <c r="S615" s="216"/>
      <c r="T615" s="217"/>
      <c r="U615" s="14"/>
      <c r="V615" s="14"/>
      <c r="W615" s="14"/>
      <c r="X615" s="14"/>
      <c r="Y615" s="14"/>
      <c r="Z615" s="14"/>
      <c r="AA615" s="14"/>
      <c r="AB615" s="14"/>
      <c r="AC615" s="14"/>
      <c r="AD615" s="14"/>
      <c r="AE615" s="14"/>
      <c r="AT615" s="211" t="s">
        <v>271</v>
      </c>
      <c r="AU615" s="211" t="s">
        <v>87</v>
      </c>
      <c r="AV615" s="14" t="s">
        <v>87</v>
      </c>
      <c r="AW615" s="14" t="s">
        <v>32</v>
      </c>
      <c r="AX615" s="14" t="s">
        <v>77</v>
      </c>
      <c r="AY615" s="211" t="s">
        <v>177</v>
      </c>
    </row>
    <row r="616" s="13" customFormat="1">
      <c r="A616" s="13"/>
      <c r="B616" s="203"/>
      <c r="C616" s="13"/>
      <c r="D616" s="193" t="s">
        <v>271</v>
      </c>
      <c r="E616" s="204" t="s">
        <v>1</v>
      </c>
      <c r="F616" s="205" t="s">
        <v>595</v>
      </c>
      <c r="G616" s="13"/>
      <c r="H616" s="204" t="s">
        <v>1</v>
      </c>
      <c r="I616" s="206"/>
      <c r="J616" s="13"/>
      <c r="K616" s="13"/>
      <c r="L616" s="203"/>
      <c r="M616" s="207"/>
      <c r="N616" s="208"/>
      <c r="O616" s="208"/>
      <c r="P616" s="208"/>
      <c r="Q616" s="208"/>
      <c r="R616" s="208"/>
      <c r="S616" s="208"/>
      <c r="T616" s="209"/>
      <c r="U616" s="13"/>
      <c r="V616" s="13"/>
      <c r="W616" s="13"/>
      <c r="X616" s="13"/>
      <c r="Y616" s="13"/>
      <c r="Z616" s="13"/>
      <c r="AA616" s="13"/>
      <c r="AB616" s="13"/>
      <c r="AC616" s="13"/>
      <c r="AD616" s="13"/>
      <c r="AE616" s="13"/>
      <c r="AT616" s="204" t="s">
        <v>271</v>
      </c>
      <c r="AU616" s="204" t="s">
        <v>87</v>
      </c>
      <c r="AV616" s="13" t="s">
        <v>85</v>
      </c>
      <c r="AW616" s="13" t="s">
        <v>32</v>
      </c>
      <c r="AX616" s="13" t="s">
        <v>77</v>
      </c>
      <c r="AY616" s="204" t="s">
        <v>177</v>
      </c>
    </row>
    <row r="617" s="14" customFormat="1">
      <c r="A617" s="14"/>
      <c r="B617" s="210"/>
      <c r="C617" s="14"/>
      <c r="D617" s="193" t="s">
        <v>271</v>
      </c>
      <c r="E617" s="211" t="s">
        <v>1</v>
      </c>
      <c r="F617" s="212" t="s">
        <v>601</v>
      </c>
      <c r="G617" s="14"/>
      <c r="H617" s="213">
        <v>32.549999999999997</v>
      </c>
      <c r="I617" s="214"/>
      <c r="J617" s="14"/>
      <c r="K617" s="14"/>
      <c r="L617" s="210"/>
      <c r="M617" s="215"/>
      <c r="N617" s="216"/>
      <c r="O617" s="216"/>
      <c r="P617" s="216"/>
      <c r="Q617" s="216"/>
      <c r="R617" s="216"/>
      <c r="S617" s="216"/>
      <c r="T617" s="217"/>
      <c r="U617" s="14"/>
      <c r="V617" s="14"/>
      <c r="W617" s="14"/>
      <c r="X617" s="14"/>
      <c r="Y617" s="14"/>
      <c r="Z617" s="14"/>
      <c r="AA617" s="14"/>
      <c r="AB617" s="14"/>
      <c r="AC617" s="14"/>
      <c r="AD617" s="14"/>
      <c r="AE617" s="14"/>
      <c r="AT617" s="211" t="s">
        <v>271</v>
      </c>
      <c r="AU617" s="211" t="s">
        <v>87</v>
      </c>
      <c r="AV617" s="14" t="s">
        <v>87</v>
      </c>
      <c r="AW617" s="14" t="s">
        <v>32</v>
      </c>
      <c r="AX617" s="14" t="s">
        <v>77</v>
      </c>
      <c r="AY617" s="211" t="s">
        <v>177</v>
      </c>
    </row>
    <row r="618" s="14" customFormat="1">
      <c r="A618" s="14"/>
      <c r="B618" s="210"/>
      <c r="C618" s="14"/>
      <c r="D618" s="193" t="s">
        <v>271</v>
      </c>
      <c r="E618" s="211" t="s">
        <v>1</v>
      </c>
      <c r="F618" s="212" t="s">
        <v>602</v>
      </c>
      <c r="G618" s="14"/>
      <c r="H618" s="213">
        <v>-2.3100000000000001</v>
      </c>
      <c r="I618" s="214"/>
      <c r="J618" s="14"/>
      <c r="K618" s="14"/>
      <c r="L618" s="210"/>
      <c r="M618" s="215"/>
      <c r="N618" s="216"/>
      <c r="O618" s="216"/>
      <c r="P618" s="216"/>
      <c r="Q618" s="216"/>
      <c r="R618" s="216"/>
      <c r="S618" s="216"/>
      <c r="T618" s="217"/>
      <c r="U618" s="14"/>
      <c r="V618" s="14"/>
      <c r="W618" s="14"/>
      <c r="X618" s="14"/>
      <c r="Y618" s="14"/>
      <c r="Z618" s="14"/>
      <c r="AA618" s="14"/>
      <c r="AB618" s="14"/>
      <c r="AC618" s="14"/>
      <c r="AD618" s="14"/>
      <c r="AE618" s="14"/>
      <c r="AT618" s="211" t="s">
        <v>271</v>
      </c>
      <c r="AU618" s="211" t="s">
        <v>87</v>
      </c>
      <c r="AV618" s="14" t="s">
        <v>87</v>
      </c>
      <c r="AW618" s="14" t="s">
        <v>32</v>
      </c>
      <c r="AX618" s="14" t="s">
        <v>77</v>
      </c>
      <c r="AY618" s="211" t="s">
        <v>177</v>
      </c>
    </row>
    <row r="619" s="14" customFormat="1">
      <c r="A619" s="14"/>
      <c r="B619" s="210"/>
      <c r="C619" s="14"/>
      <c r="D619" s="193" t="s">
        <v>271</v>
      </c>
      <c r="E619" s="211" t="s">
        <v>1</v>
      </c>
      <c r="F619" s="212" t="s">
        <v>971</v>
      </c>
      <c r="G619" s="14"/>
      <c r="H619" s="213">
        <v>1.0600000000000001</v>
      </c>
      <c r="I619" s="214"/>
      <c r="J619" s="14"/>
      <c r="K619" s="14"/>
      <c r="L619" s="210"/>
      <c r="M619" s="215"/>
      <c r="N619" s="216"/>
      <c r="O619" s="216"/>
      <c r="P619" s="216"/>
      <c r="Q619" s="216"/>
      <c r="R619" s="216"/>
      <c r="S619" s="216"/>
      <c r="T619" s="217"/>
      <c r="U619" s="14"/>
      <c r="V619" s="14"/>
      <c r="W619" s="14"/>
      <c r="X619" s="14"/>
      <c r="Y619" s="14"/>
      <c r="Z619" s="14"/>
      <c r="AA619" s="14"/>
      <c r="AB619" s="14"/>
      <c r="AC619" s="14"/>
      <c r="AD619" s="14"/>
      <c r="AE619" s="14"/>
      <c r="AT619" s="211" t="s">
        <v>271</v>
      </c>
      <c r="AU619" s="211" t="s">
        <v>87</v>
      </c>
      <c r="AV619" s="14" t="s">
        <v>87</v>
      </c>
      <c r="AW619" s="14" t="s">
        <v>32</v>
      </c>
      <c r="AX619" s="14" t="s">
        <v>77</v>
      </c>
      <c r="AY619" s="211" t="s">
        <v>177</v>
      </c>
    </row>
    <row r="620" s="14" customFormat="1">
      <c r="A620" s="14"/>
      <c r="B620" s="210"/>
      <c r="C620" s="14"/>
      <c r="D620" s="193" t="s">
        <v>271</v>
      </c>
      <c r="E620" s="211" t="s">
        <v>1</v>
      </c>
      <c r="F620" s="212" t="s">
        <v>343</v>
      </c>
      <c r="G620" s="14"/>
      <c r="H620" s="213">
        <v>14</v>
      </c>
      <c r="I620" s="214"/>
      <c r="J620" s="14"/>
      <c r="K620" s="14"/>
      <c r="L620" s="210"/>
      <c r="M620" s="215"/>
      <c r="N620" s="216"/>
      <c r="O620" s="216"/>
      <c r="P620" s="216"/>
      <c r="Q620" s="216"/>
      <c r="R620" s="216"/>
      <c r="S620" s="216"/>
      <c r="T620" s="217"/>
      <c r="U620" s="14"/>
      <c r="V620" s="14"/>
      <c r="W620" s="14"/>
      <c r="X620" s="14"/>
      <c r="Y620" s="14"/>
      <c r="Z620" s="14"/>
      <c r="AA620" s="14"/>
      <c r="AB620" s="14"/>
      <c r="AC620" s="14"/>
      <c r="AD620" s="14"/>
      <c r="AE620" s="14"/>
      <c r="AT620" s="211" t="s">
        <v>271</v>
      </c>
      <c r="AU620" s="211" t="s">
        <v>87</v>
      </c>
      <c r="AV620" s="14" t="s">
        <v>87</v>
      </c>
      <c r="AW620" s="14" t="s">
        <v>32</v>
      </c>
      <c r="AX620" s="14" t="s">
        <v>77</v>
      </c>
      <c r="AY620" s="211" t="s">
        <v>177</v>
      </c>
    </row>
    <row r="621" s="15" customFormat="1">
      <c r="A621" s="15"/>
      <c r="B621" s="218"/>
      <c r="C621" s="15"/>
      <c r="D621" s="193" t="s">
        <v>271</v>
      </c>
      <c r="E621" s="219" t="s">
        <v>222</v>
      </c>
      <c r="F621" s="220" t="s">
        <v>276</v>
      </c>
      <c r="G621" s="15"/>
      <c r="H621" s="221">
        <v>153.41499999999999</v>
      </c>
      <c r="I621" s="222"/>
      <c r="J621" s="15"/>
      <c r="K621" s="15"/>
      <c r="L621" s="218"/>
      <c r="M621" s="223"/>
      <c r="N621" s="224"/>
      <c r="O621" s="224"/>
      <c r="P621" s="224"/>
      <c r="Q621" s="224"/>
      <c r="R621" s="224"/>
      <c r="S621" s="224"/>
      <c r="T621" s="225"/>
      <c r="U621" s="15"/>
      <c r="V621" s="15"/>
      <c r="W621" s="15"/>
      <c r="X621" s="15"/>
      <c r="Y621" s="15"/>
      <c r="Z621" s="15"/>
      <c r="AA621" s="15"/>
      <c r="AB621" s="15"/>
      <c r="AC621" s="15"/>
      <c r="AD621" s="15"/>
      <c r="AE621" s="15"/>
      <c r="AT621" s="219" t="s">
        <v>271</v>
      </c>
      <c r="AU621" s="219" t="s">
        <v>87</v>
      </c>
      <c r="AV621" s="15" t="s">
        <v>269</v>
      </c>
      <c r="AW621" s="15" t="s">
        <v>32</v>
      </c>
      <c r="AX621" s="15" t="s">
        <v>85</v>
      </c>
      <c r="AY621" s="219" t="s">
        <v>177</v>
      </c>
    </row>
    <row r="622" s="2" customFormat="1" ht="24.15" customHeight="1">
      <c r="A622" s="38"/>
      <c r="B622" s="179"/>
      <c r="C622" s="180" t="s">
        <v>983</v>
      </c>
      <c r="D622" s="180" t="s">
        <v>180</v>
      </c>
      <c r="E622" s="181" t="s">
        <v>984</v>
      </c>
      <c r="F622" s="182" t="s">
        <v>985</v>
      </c>
      <c r="G622" s="183" t="s">
        <v>220</v>
      </c>
      <c r="H622" s="184">
        <v>31.109999999999999</v>
      </c>
      <c r="I622" s="185"/>
      <c r="J622" s="186">
        <f>ROUND(I622*H622,2)</f>
        <v>0</v>
      </c>
      <c r="K622" s="182" t="s">
        <v>1</v>
      </c>
      <c r="L622" s="39"/>
      <c r="M622" s="187" t="s">
        <v>1</v>
      </c>
      <c r="N622" s="188" t="s">
        <v>42</v>
      </c>
      <c r="O622" s="77"/>
      <c r="P622" s="189">
        <f>O622*H622</f>
        <v>0</v>
      </c>
      <c r="Q622" s="189">
        <v>0</v>
      </c>
      <c r="R622" s="189">
        <f>Q622*H622</f>
        <v>0</v>
      </c>
      <c r="S622" s="189">
        <v>0</v>
      </c>
      <c r="T622" s="190">
        <f>S622*H622</f>
        <v>0</v>
      </c>
      <c r="U622" s="38"/>
      <c r="V622" s="38"/>
      <c r="W622" s="38"/>
      <c r="X622" s="38"/>
      <c r="Y622" s="38"/>
      <c r="Z622" s="38"/>
      <c r="AA622" s="38"/>
      <c r="AB622" s="38"/>
      <c r="AC622" s="38"/>
      <c r="AD622" s="38"/>
      <c r="AE622" s="38"/>
      <c r="AR622" s="191" t="s">
        <v>350</v>
      </c>
      <c r="AT622" s="191" t="s">
        <v>180</v>
      </c>
      <c r="AU622" s="191" t="s">
        <v>87</v>
      </c>
      <c r="AY622" s="19" t="s">
        <v>177</v>
      </c>
      <c r="BE622" s="192">
        <f>IF(N622="základní",J622,0)</f>
        <v>0</v>
      </c>
      <c r="BF622" s="192">
        <f>IF(N622="snížená",J622,0)</f>
        <v>0</v>
      </c>
      <c r="BG622" s="192">
        <f>IF(N622="zákl. přenesená",J622,0)</f>
        <v>0</v>
      </c>
      <c r="BH622" s="192">
        <f>IF(N622="sníž. přenesená",J622,0)</f>
        <v>0</v>
      </c>
      <c r="BI622" s="192">
        <f>IF(N622="nulová",J622,0)</f>
        <v>0</v>
      </c>
      <c r="BJ622" s="19" t="s">
        <v>85</v>
      </c>
      <c r="BK622" s="192">
        <f>ROUND(I622*H622,2)</f>
        <v>0</v>
      </c>
      <c r="BL622" s="19" t="s">
        <v>350</v>
      </c>
      <c r="BM622" s="191" t="s">
        <v>986</v>
      </c>
    </row>
    <row r="623" s="2" customFormat="1">
      <c r="A623" s="38"/>
      <c r="B623" s="39"/>
      <c r="C623" s="38"/>
      <c r="D623" s="193" t="s">
        <v>187</v>
      </c>
      <c r="E623" s="38"/>
      <c r="F623" s="194" t="s">
        <v>987</v>
      </c>
      <c r="G623" s="38"/>
      <c r="H623" s="38"/>
      <c r="I623" s="195"/>
      <c r="J623" s="38"/>
      <c r="K623" s="38"/>
      <c r="L623" s="39"/>
      <c r="M623" s="196"/>
      <c r="N623" s="197"/>
      <c r="O623" s="77"/>
      <c r="P623" s="77"/>
      <c r="Q623" s="77"/>
      <c r="R623" s="77"/>
      <c r="S623" s="77"/>
      <c r="T623" s="78"/>
      <c r="U623" s="38"/>
      <c r="V623" s="38"/>
      <c r="W623" s="38"/>
      <c r="X623" s="38"/>
      <c r="Y623" s="38"/>
      <c r="Z623" s="38"/>
      <c r="AA623" s="38"/>
      <c r="AB623" s="38"/>
      <c r="AC623" s="38"/>
      <c r="AD623" s="38"/>
      <c r="AE623" s="38"/>
      <c r="AT623" s="19" t="s">
        <v>187</v>
      </c>
      <c r="AU623" s="19" t="s">
        <v>87</v>
      </c>
    </row>
    <row r="624" s="14" customFormat="1">
      <c r="A624" s="14"/>
      <c r="B624" s="210"/>
      <c r="C624" s="14"/>
      <c r="D624" s="193" t="s">
        <v>271</v>
      </c>
      <c r="E624" s="211" t="s">
        <v>1</v>
      </c>
      <c r="F624" s="212" t="s">
        <v>988</v>
      </c>
      <c r="G624" s="14"/>
      <c r="H624" s="213">
        <v>31.109999999999999</v>
      </c>
      <c r="I624" s="214"/>
      <c r="J624" s="14"/>
      <c r="K624" s="14"/>
      <c r="L624" s="210"/>
      <c r="M624" s="215"/>
      <c r="N624" s="216"/>
      <c r="O624" s="216"/>
      <c r="P624" s="216"/>
      <c r="Q624" s="216"/>
      <c r="R624" s="216"/>
      <c r="S624" s="216"/>
      <c r="T624" s="217"/>
      <c r="U624" s="14"/>
      <c r="V624" s="14"/>
      <c r="W624" s="14"/>
      <c r="X624" s="14"/>
      <c r="Y624" s="14"/>
      <c r="Z624" s="14"/>
      <c r="AA624" s="14"/>
      <c r="AB624" s="14"/>
      <c r="AC624" s="14"/>
      <c r="AD624" s="14"/>
      <c r="AE624" s="14"/>
      <c r="AT624" s="211" t="s">
        <v>271</v>
      </c>
      <c r="AU624" s="211" t="s">
        <v>87</v>
      </c>
      <c r="AV624" s="14" t="s">
        <v>87</v>
      </c>
      <c r="AW624" s="14" t="s">
        <v>32</v>
      </c>
      <c r="AX624" s="14" t="s">
        <v>77</v>
      </c>
      <c r="AY624" s="211" t="s">
        <v>177</v>
      </c>
    </row>
    <row r="625" s="15" customFormat="1">
      <c r="A625" s="15"/>
      <c r="B625" s="218"/>
      <c r="C625" s="15"/>
      <c r="D625" s="193" t="s">
        <v>271</v>
      </c>
      <c r="E625" s="219" t="s">
        <v>226</v>
      </c>
      <c r="F625" s="220" t="s">
        <v>276</v>
      </c>
      <c r="G625" s="15"/>
      <c r="H625" s="221">
        <v>31.109999999999999</v>
      </c>
      <c r="I625" s="222"/>
      <c r="J625" s="15"/>
      <c r="K625" s="15"/>
      <c r="L625" s="218"/>
      <c r="M625" s="223"/>
      <c r="N625" s="224"/>
      <c r="O625" s="224"/>
      <c r="P625" s="224"/>
      <c r="Q625" s="224"/>
      <c r="R625" s="224"/>
      <c r="S625" s="224"/>
      <c r="T625" s="225"/>
      <c r="U625" s="15"/>
      <c r="V625" s="15"/>
      <c r="W625" s="15"/>
      <c r="X625" s="15"/>
      <c r="Y625" s="15"/>
      <c r="Z625" s="15"/>
      <c r="AA625" s="15"/>
      <c r="AB625" s="15"/>
      <c r="AC625" s="15"/>
      <c r="AD625" s="15"/>
      <c r="AE625" s="15"/>
      <c r="AT625" s="219" t="s">
        <v>271</v>
      </c>
      <c r="AU625" s="219" t="s">
        <v>87</v>
      </c>
      <c r="AV625" s="15" t="s">
        <v>269</v>
      </c>
      <c r="AW625" s="15" t="s">
        <v>32</v>
      </c>
      <c r="AX625" s="15" t="s">
        <v>85</v>
      </c>
      <c r="AY625" s="219" t="s">
        <v>177</v>
      </c>
    </row>
    <row r="626" s="2" customFormat="1" ht="16.5" customHeight="1">
      <c r="A626" s="38"/>
      <c r="B626" s="179"/>
      <c r="C626" s="226" t="s">
        <v>989</v>
      </c>
      <c r="D626" s="226" t="s">
        <v>330</v>
      </c>
      <c r="E626" s="227" t="s">
        <v>990</v>
      </c>
      <c r="F626" s="228" t="s">
        <v>991</v>
      </c>
      <c r="G626" s="229" t="s">
        <v>220</v>
      </c>
      <c r="H626" s="230">
        <v>202.97800000000001</v>
      </c>
      <c r="I626" s="231"/>
      <c r="J626" s="232">
        <f>ROUND(I626*H626,2)</f>
        <v>0</v>
      </c>
      <c r="K626" s="228" t="s">
        <v>1</v>
      </c>
      <c r="L626" s="233"/>
      <c r="M626" s="234" t="s">
        <v>1</v>
      </c>
      <c r="N626" s="235" t="s">
        <v>42</v>
      </c>
      <c r="O626" s="77"/>
      <c r="P626" s="189">
        <f>O626*H626</f>
        <v>0</v>
      </c>
      <c r="Q626" s="189">
        <v>0.0094999999999999998</v>
      </c>
      <c r="R626" s="189">
        <f>Q626*H626</f>
        <v>1.928291</v>
      </c>
      <c r="S626" s="189">
        <v>0</v>
      </c>
      <c r="T626" s="190">
        <f>S626*H626</f>
        <v>0</v>
      </c>
      <c r="U626" s="38"/>
      <c r="V626" s="38"/>
      <c r="W626" s="38"/>
      <c r="X626" s="38"/>
      <c r="Y626" s="38"/>
      <c r="Z626" s="38"/>
      <c r="AA626" s="38"/>
      <c r="AB626" s="38"/>
      <c r="AC626" s="38"/>
      <c r="AD626" s="38"/>
      <c r="AE626" s="38"/>
      <c r="AR626" s="191" t="s">
        <v>440</v>
      </c>
      <c r="AT626" s="191" t="s">
        <v>330</v>
      </c>
      <c r="AU626" s="191" t="s">
        <v>87</v>
      </c>
      <c r="AY626" s="19" t="s">
        <v>177</v>
      </c>
      <c r="BE626" s="192">
        <f>IF(N626="základní",J626,0)</f>
        <v>0</v>
      </c>
      <c r="BF626" s="192">
        <f>IF(N626="snížená",J626,0)</f>
        <v>0</v>
      </c>
      <c r="BG626" s="192">
        <f>IF(N626="zákl. přenesená",J626,0)</f>
        <v>0</v>
      </c>
      <c r="BH626" s="192">
        <f>IF(N626="sníž. přenesená",J626,0)</f>
        <v>0</v>
      </c>
      <c r="BI626" s="192">
        <f>IF(N626="nulová",J626,0)</f>
        <v>0</v>
      </c>
      <c r="BJ626" s="19" t="s">
        <v>85</v>
      </c>
      <c r="BK626" s="192">
        <f>ROUND(I626*H626,2)</f>
        <v>0</v>
      </c>
      <c r="BL626" s="19" t="s">
        <v>350</v>
      </c>
      <c r="BM626" s="191" t="s">
        <v>992</v>
      </c>
    </row>
    <row r="627" s="14" customFormat="1">
      <c r="A627" s="14"/>
      <c r="B627" s="210"/>
      <c r="C627" s="14"/>
      <c r="D627" s="193" t="s">
        <v>271</v>
      </c>
      <c r="E627" s="211" t="s">
        <v>1</v>
      </c>
      <c r="F627" s="212" t="s">
        <v>993</v>
      </c>
      <c r="G627" s="14"/>
      <c r="H627" s="213">
        <v>34.220999999999997</v>
      </c>
      <c r="I627" s="214"/>
      <c r="J627" s="14"/>
      <c r="K627" s="14"/>
      <c r="L627" s="210"/>
      <c r="M627" s="215"/>
      <c r="N627" s="216"/>
      <c r="O627" s="216"/>
      <c r="P627" s="216"/>
      <c r="Q627" s="216"/>
      <c r="R627" s="216"/>
      <c r="S627" s="216"/>
      <c r="T627" s="217"/>
      <c r="U627" s="14"/>
      <c r="V627" s="14"/>
      <c r="W627" s="14"/>
      <c r="X627" s="14"/>
      <c r="Y627" s="14"/>
      <c r="Z627" s="14"/>
      <c r="AA627" s="14"/>
      <c r="AB627" s="14"/>
      <c r="AC627" s="14"/>
      <c r="AD627" s="14"/>
      <c r="AE627" s="14"/>
      <c r="AT627" s="211" t="s">
        <v>271</v>
      </c>
      <c r="AU627" s="211" t="s">
        <v>87</v>
      </c>
      <c r="AV627" s="14" t="s">
        <v>87</v>
      </c>
      <c r="AW627" s="14" t="s">
        <v>32</v>
      </c>
      <c r="AX627" s="14" t="s">
        <v>77</v>
      </c>
      <c r="AY627" s="211" t="s">
        <v>177</v>
      </c>
    </row>
    <row r="628" s="14" customFormat="1">
      <c r="A628" s="14"/>
      <c r="B628" s="210"/>
      <c r="C628" s="14"/>
      <c r="D628" s="193" t="s">
        <v>271</v>
      </c>
      <c r="E628" s="211" t="s">
        <v>1</v>
      </c>
      <c r="F628" s="212" t="s">
        <v>994</v>
      </c>
      <c r="G628" s="14"/>
      <c r="H628" s="213">
        <v>168.75700000000001</v>
      </c>
      <c r="I628" s="214"/>
      <c r="J628" s="14"/>
      <c r="K628" s="14"/>
      <c r="L628" s="210"/>
      <c r="M628" s="215"/>
      <c r="N628" s="216"/>
      <c r="O628" s="216"/>
      <c r="P628" s="216"/>
      <c r="Q628" s="216"/>
      <c r="R628" s="216"/>
      <c r="S628" s="216"/>
      <c r="T628" s="217"/>
      <c r="U628" s="14"/>
      <c r="V628" s="14"/>
      <c r="W628" s="14"/>
      <c r="X628" s="14"/>
      <c r="Y628" s="14"/>
      <c r="Z628" s="14"/>
      <c r="AA628" s="14"/>
      <c r="AB628" s="14"/>
      <c r="AC628" s="14"/>
      <c r="AD628" s="14"/>
      <c r="AE628" s="14"/>
      <c r="AT628" s="211" t="s">
        <v>271</v>
      </c>
      <c r="AU628" s="211" t="s">
        <v>87</v>
      </c>
      <c r="AV628" s="14" t="s">
        <v>87</v>
      </c>
      <c r="AW628" s="14" t="s">
        <v>32</v>
      </c>
      <c r="AX628" s="14" t="s">
        <v>77</v>
      </c>
      <c r="AY628" s="211" t="s">
        <v>177</v>
      </c>
    </row>
    <row r="629" s="15" customFormat="1">
      <c r="A629" s="15"/>
      <c r="B629" s="218"/>
      <c r="C629" s="15"/>
      <c r="D629" s="193" t="s">
        <v>271</v>
      </c>
      <c r="E629" s="219" t="s">
        <v>1</v>
      </c>
      <c r="F629" s="220" t="s">
        <v>276</v>
      </c>
      <c r="G629" s="15"/>
      <c r="H629" s="221">
        <v>202.97800000000001</v>
      </c>
      <c r="I629" s="222"/>
      <c r="J629" s="15"/>
      <c r="K629" s="15"/>
      <c r="L629" s="218"/>
      <c r="M629" s="223"/>
      <c r="N629" s="224"/>
      <c r="O629" s="224"/>
      <c r="P629" s="224"/>
      <c r="Q629" s="224"/>
      <c r="R629" s="224"/>
      <c r="S629" s="224"/>
      <c r="T629" s="225"/>
      <c r="U629" s="15"/>
      <c r="V629" s="15"/>
      <c r="W629" s="15"/>
      <c r="X629" s="15"/>
      <c r="Y629" s="15"/>
      <c r="Z629" s="15"/>
      <c r="AA629" s="15"/>
      <c r="AB629" s="15"/>
      <c r="AC629" s="15"/>
      <c r="AD629" s="15"/>
      <c r="AE629" s="15"/>
      <c r="AT629" s="219" t="s">
        <v>271</v>
      </c>
      <c r="AU629" s="219" t="s">
        <v>87</v>
      </c>
      <c r="AV629" s="15" t="s">
        <v>269</v>
      </c>
      <c r="AW629" s="15" t="s">
        <v>32</v>
      </c>
      <c r="AX629" s="15" t="s">
        <v>85</v>
      </c>
      <c r="AY629" s="219" t="s">
        <v>177</v>
      </c>
    </row>
    <row r="630" s="2" customFormat="1" ht="24.15" customHeight="1">
      <c r="A630" s="38"/>
      <c r="B630" s="179"/>
      <c r="C630" s="180" t="s">
        <v>995</v>
      </c>
      <c r="D630" s="180" t="s">
        <v>180</v>
      </c>
      <c r="E630" s="181" t="s">
        <v>996</v>
      </c>
      <c r="F630" s="182" t="s">
        <v>997</v>
      </c>
      <c r="G630" s="183" t="s">
        <v>220</v>
      </c>
      <c r="H630" s="184">
        <v>10.18</v>
      </c>
      <c r="I630" s="185"/>
      <c r="J630" s="186">
        <f>ROUND(I630*H630,2)</f>
        <v>0</v>
      </c>
      <c r="K630" s="182" t="s">
        <v>268</v>
      </c>
      <c r="L630" s="39"/>
      <c r="M630" s="187" t="s">
        <v>1</v>
      </c>
      <c r="N630" s="188" t="s">
        <v>42</v>
      </c>
      <c r="O630" s="77"/>
      <c r="P630" s="189">
        <f>O630*H630</f>
        <v>0</v>
      </c>
      <c r="Q630" s="189">
        <v>0</v>
      </c>
      <c r="R630" s="189">
        <f>Q630*H630</f>
        <v>0</v>
      </c>
      <c r="S630" s="189">
        <v>0</v>
      </c>
      <c r="T630" s="190">
        <f>S630*H630</f>
        <v>0</v>
      </c>
      <c r="U630" s="38"/>
      <c r="V630" s="38"/>
      <c r="W630" s="38"/>
      <c r="X630" s="38"/>
      <c r="Y630" s="38"/>
      <c r="Z630" s="38"/>
      <c r="AA630" s="38"/>
      <c r="AB630" s="38"/>
      <c r="AC630" s="38"/>
      <c r="AD630" s="38"/>
      <c r="AE630" s="38"/>
      <c r="AR630" s="191" t="s">
        <v>350</v>
      </c>
      <c r="AT630" s="191" t="s">
        <v>180</v>
      </c>
      <c r="AU630" s="191" t="s">
        <v>87</v>
      </c>
      <c r="AY630" s="19" t="s">
        <v>177</v>
      </c>
      <c r="BE630" s="192">
        <f>IF(N630="základní",J630,0)</f>
        <v>0</v>
      </c>
      <c r="BF630" s="192">
        <f>IF(N630="snížená",J630,0)</f>
        <v>0</v>
      </c>
      <c r="BG630" s="192">
        <f>IF(N630="zákl. přenesená",J630,0)</f>
        <v>0</v>
      </c>
      <c r="BH630" s="192">
        <f>IF(N630="sníž. přenesená",J630,0)</f>
        <v>0</v>
      </c>
      <c r="BI630" s="192">
        <f>IF(N630="nulová",J630,0)</f>
        <v>0</v>
      </c>
      <c r="BJ630" s="19" t="s">
        <v>85</v>
      </c>
      <c r="BK630" s="192">
        <f>ROUND(I630*H630,2)</f>
        <v>0</v>
      </c>
      <c r="BL630" s="19" t="s">
        <v>350</v>
      </c>
      <c r="BM630" s="191" t="s">
        <v>998</v>
      </c>
    </row>
    <row r="631" s="14" customFormat="1">
      <c r="A631" s="14"/>
      <c r="B631" s="210"/>
      <c r="C631" s="14"/>
      <c r="D631" s="193" t="s">
        <v>271</v>
      </c>
      <c r="E631" s="211" t="s">
        <v>1</v>
      </c>
      <c r="F631" s="212" t="s">
        <v>999</v>
      </c>
      <c r="G631" s="14"/>
      <c r="H631" s="213">
        <v>2.3799999999999999</v>
      </c>
      <c r="I631" s="214"/>
      <c r="J631" s="14"/>
      <c r="K631" s="14"/>
      <c r="L631" s="210"/>
      <c r="M631" s="215"/>
      <c r="N631" s="216"/>
      <c r="O631" s="216"/>
      <c r="P631" s="216"/>
      <c r="Q631" s="216"/>
      <c r="R631" s="216"/>
      <c r="S631" s="216"/>
      <c r="T631" s="217"/>
      <c r="U631" s="14"/>
      <c r="V631" s="14"/>
      <c r="W631" s="14"/>
      <c r="X631" s="14"/>
      <c r="Y631" s="14"/>
      <c r="Z631" s="14"/>
      <c r="AA631" s="14"/>
      <c r="AB631" s="14"/>
      <c r="AC631" s="14"/>
      <c r="AD631" s="14"/>
      <c r="AE631" s="14"/>
      <c r="AT631" s="211" t="s">
        <v>271</v>
      </c>
      <c r="AU631" s="211" t="s">
        <v>87</v>
      </c>
      <c r="AV631" s="14" t="s">
        <v>87</v>
      </c>
      <c r="AW631" s="14" t="s">
        <v>32</v>
      </c>
      <c r="AX631" s="14" t="s">
        <v>77</v>
      </c>
      <c r="AY631" s="211" t="s">
        <v>177</v>
      </c>
    </row>
    <row r="632" s="14" customFormat="1">
      <c r="A632" s="14"/>
      <c r="B632" s="210"/>
      <c r="C632" s="14"/>
      <c r="D632" s="193" t="s">
        <v>271</v>
      </c>
      <c r="E632" s="211" t="s">
        <v>1</v>
      </c>
      <c r="F632" s="212" t="s">
        <v>982</v>
      </c>
      <c r="G632" s="14"/>
      <c r="H632" s="213">
        <v>7.7999999999999998</v>
      </c>
      <c r="I632" s="214"/>
      <c r="J632" s="14"/>
      <c r="K632" s="14"/>
      <c r="L632" s="210"/>
      <c r="M632" s="215"/>
      <c r="N632" s="216"/>
      <c r="O632" s="216"/>
      <c r="P632" s="216"/>
      <c r="Q632" s="216"/>
      <c r="R632" s="216"/>
      <c r="S632" s="216"/>
      <c r="T632" s="217"/>
      <c r="U632" s="14"/>
      <c r="V632" s="14"/>
      <c r="W632" s="14"/>
      <c r="X632" s="14"/>
      <c r="Y632" s="14"/>
      <c r="Z632" s="14"/>
      <c r="AA632" s="14"/>
      <c r="AB632" s="14"/>
      <c r="AC632" s="14"/>
      <c r="AD632" s="14"/>
      <c r="AE632" s="14"/>
      <c r="AT632" s="211" t="s">
        <v>271</v>
      </c>
      <c r="AU632" s="211" t="s">
        <v>87</v>
      </c>
      <c r="AV632" s="14" t="s">
        <v>87</v>
      </c>
      <c r="AW632" s="14" t="s">
        <v>32</v>
      </c>
      <c r="AX632" s="14" t="s">
        <v>77</v>
      </c>
      <c r="AY632" s="211" t="s">
        <v>177</v>
      </c>
    </row>
    <row r="633" s="15" customFormat="1">
      <c r="A633" s="15"/>
      <c r="B633" s="218"/>
      <c r="C633" s="15"/>
      <c r="D633" s="193" t="s">
        <v>271</v>
      </c>
      <c r="E633" s="219" t="s">
        <v>1</v>
      </c>
      <c r="F633" s="220" t="s">
        <v>276</v>
      </c>
      <c r="G633" s="15"/>
      <c r="H633" s="221">
        <v>10.18</v>
      </c>
      <c r="I633" s="222"/>
      <c r="J633" s="15"/>
      <c r="K633" s="15"/>
      <c r="L633" s="218"/>
      <c r="M633" s="223"/>
      <c r="N633" s="224"/>
      <c r="O633" s="224"/>
      <c r="P633" s="224"/>
      <c r="Q633" s="224"/>
      <c r="R633" s="224"/>
      <c r="S633" s="224"/>
      <c r="T633" s="225"/>
      <c r="U633" s="15"/>
      <c r="V633" s="15"/>
      <c r="W633" s="15"/>
      <c r="X633" s="15"/>
      <c r="Y633" s="15"/>
      <c r="Z633" s="15"/>
      <c r="AA633" s="15"/>
      <c r="AB633" s="15"/>
      <c r="AC633" s="15"/>
      <c r="AD633" s="15"/>
      <c r="AE633" s="15"/>
      <c r="AT633" s="219" t="s">
        <v>271</v>
      </c>
      <c r="AU633" s="219" t="s">
        <v>87</v>
      </c>
      <c r="AV633" s="15" t="s">
        <v>269</v>
      </c>
      <c r="AW633" s="15" t="s">
        <v>32</v>
      </c>
      <c r="AX633" s="15" t="s">
        <v>85</v>
      </c>
      <c r="AY633" s="219" t="s">
        <v>177</v>
      </c>
    </row>
    <row r="634" s="2" customFormat="1" ht="24.15" customHeight="1">
      <c r="A634" s="38"/>
      <c r="B634" s="179"/>
      <c r="C634" s="180" t="s">
        <v>1000</v>
      </c>
      <c r="D634" s="180" t="s">
        <v>180</v>
      </c>
      <c r="E634" s="181" t="s">
        <v>1001</v>
      </c>
      <c r="F634" s="182" t="s">
        <v>1002</v>
      </c>
      <c r="G634" s="183" t="s">
        <v>220</v>
      </c>
      <c r="H634" s="184">
        <v>89.557000000000002</v>
      </c>
      <c r="I634" s="185"/>
      <c r="J634" s="186">
        <f>ROUND(I634*H634,2)</f>
        <v>0</v>
      </c>
      <c r="K634" s="182" t="s">
        <v>1</v>
      </c>
      <c r="L634" s="39"/>
      <c r="M634" s="187" t="s">
        <v>1</v>
      </c>
      <c r="N634" s="188" t="s">
        <v>42</v>
      </c>
      <c r="O634" s="77"/>
      <c r="P634" s="189">
        <f>O634*H634</f>
        <v>0</v>
      </c>
      <c r="Q634" s="189">
        <v>0</v>
      </c>
      <c r="R634" s="189">
        <f>Q634*H634</f>
        <v>0</v>
      </c>
      <c r="S634" s="189">
        <v>0</v>
      </c>
      <c r="T634" s="190">
        <f>S634*H634</f>
        <v>0</v>
      </c>
      <c r="U634" s="38"/>
      <c r="V634" s="38"/>
      <c r="W634" s="38"/>
      <c r="X634" s="38"/>
      <c r="Y634" s="38"/>
      <c r="Z634" s="38"/>
      <c r="AA634" s="38"/>
      <c r="AB634" s="38"/>
      <c r="AC634" s="38"/>
      <c r="AD634" s="38"/>
      <c r="AE634" s="38"/>
      <c r="AR634" s="191" t="s">
        <v>350</v>
      </c>
      <c r="AT634" s="191" t="s">
        <v>180</v>
      </c>
      <c r="AU634" s="191" t="s">
        <v>87</v>
      </c>
      <c r="AY634" s="19" t="s">
        <v>177</v>
      </c>
      <c r="BE634" s="192">
        <f>IF(N634="základní",J634,0)</f>
        <v>0</v>
      </c>
      <c r="BF634" s="192">
        <f>IF(N634="snížená",J634,0)</f>
        <v>0</v>
      </c>
      <c r="BG634" s="192">
        <f>IF(N634="zákl. přenesená",J634,0)</f>
        <v>0</v>
      </c>
      <c r="BH634" s="192">
        <f>IF(N634="sníž. přenesená",J634,0)</f>
        <v>0</v>
      </c>
      <c r="BI634" s="192">
        <f>IF(N634="nulová",J634,0)</f>
        <v>0</v>
      </c>
      <c r="BJ634" s="19" t="s">
        <v>85</v>
      </c>
      <c r="BK634" s="192">
        <f>ROUND(I634*H634,2)</f>
        <v>0</v>
      </c>
      <c r="BL634" s="19" t="s">
        <v>350</v>
      </c>
      <c r="BM634" s="191" t="s">
        <v>1003</v>
      </c>
    </row>
    <row r="635" s="14" customFormat="1">
      <c r="A635" s="14"/>
      <c r="B635" s="210"/>
      <c r="C635" s="14"/>
      <c r="D635" s="193" t="s">
        <v>271</v>
      </c>
      <c r="E635" s="211" t="s">
        <v>1</v>
      </c>
      <c r="F635" s="212" t="s">
        <v>1004</v>
      </c>
      <c r="G635" s="14"/>
      <c r="H635" s="213">
        <v>116</v>
      </c>
      <c r="I635" s="214"/>
      <c r="J635" s="14"/>
      <c r="K635" s="14"/>
      <c r="L635" s="210"/>
      <c r="M635" s="215"/>
      <c r="N635" s="216"/>
      <c r="O635" s="216"/>
      <c r="P635" s="216"/>
      <c r="Q635" s="216"/>
      <c r="R635" s="216"/>
      <c r="S635" s="216"/>
      <c r="T635" s="217"/>
      <c r="U635" s="14"/>
      <c r="V635" s="14"/>
      <c r="W635" s="14"/>
      <c r="X635" s="14"/>
      <c r="Y635" s="14"/>
      <c r="Z635" s="14"/>
      <c r="AA635" s="14"/>
      <c r="AB635" s="14"/>
      <c r="AC635" s="14"/>
      <c r="AD635" s="14"/>
      <c r="AE635" s="14"/>
      <c r="AT635" s="211" t="s">
        <v>271</v>
      </c>
      <c r="AU635" s="211" t="s">
        <v>87</v>
      </c>
      <c r="AV635" s="14" t="s">
        <v>87</v>
      </c>
      <c r="AW635" s="14" t="s">
        <v>32</v>
      </c>
      <c r="AX635" s="14" t="s">
        <v>77</v>
      </c>
      <c r="AY635" s="211" t="s">
        <v>177</v>
      </c>
    </row>
    <row r="636" s="14" customFormat="1">
      <c r="A636" s="14"/>
      <c r="B636" s="210"/>
      <c r="C636" s="14"/>
      <c r="D636" s="193" t="s">
        <v>271</v>
      </c>
      <c r="E636" s="211" t="s">
        <v>1</v>
      </c>
      <c r="F636" s="212" t="s">
        <v>1005</v>
      </c>
      <c r="G636" s="14"/>
      <c r="H636" s="213">
        <v>89</v>
      </c>
      <c r="I636" s="214"/>
      <c r="J636" s="14"/>
      <c r="K636" s="14"/>
      <c r="L636" s="210"/>
      <c r="M636" s="215"/>
      <c r="N636" s="216"/>
      <c r="O636" s="216"/>
      <c r="P636" s="216"/>
      <c r="Q636" s="216"/>
      <c r="R636" s="216"/>
      <c r="S636" s="216"/>
      <c r="T636" s="217"/>
      <c r="U636" s="14"/>
      <c r="V636" s="14"/>
      <c r="W636" s="14"/>
      <c r="X636" s="14"/>
      <c r="Y636" s="14"/>
      <c r="Z636" s="14"/>
      <c r="AA636" s="14"/>
      <c r="AB636" s="14"/>
      <c r="AC636" s="14"/>
      <c r="AD636" s="14"/>
      <c r="AE636" s="14"/>
      <c r="AT636" s="211" t="s">
        <v>271</v>
      </c>
      <c r="AU636" s="211" t="s">
        <v>87</v>
      </c>
      <c r="AV636" s="14" t="s">
        <v>87</v>
      </c>
      <c r="AW636" s="14" t="s">
        <v>32</v>
      </c>
      <c r="AX636" s="14" t="s">
        <v>77</v>
      </c>
      <c r="AY636" s="211" t="s">
        <v>177</v>
      </c>
    </row>
    <row r="637" s="14" customFormat="1">
      <c r="A637" s="14"/>
      <c r="B637" s="210"/>
      <c r="C637" s="14"/>
      <c r="D637" s="193" t="s">
        <v>271</v>
      </c>
      <c r="E637" s="211" t="s">
        <v>1</v>
      </c>
      <c r="F637" s="212" t="s">
        <v>1006</v>
      </c>
      <c r="G637" s="14"/>
      <c r="H637" s="213">
        <v>-124.343</v>
      </c>
      <c r="I637" s="214"/>
      <c r="J637" s="14"/>
      <c r="K637" s="14"/>
      <c r="L637" s="210"/>
      <c r="M637" s="215"/>
      <c r="N637" s="216"/>
      <c r="O637" s="216"/>
      <c r="P637" s="216"/>
      <c r="Q637" s="216"/>
      <c r="R637" s="216"/>
      <c r="S637" s="216"/>
      <c r="T637" s="217"/>
      <c r="U637" s="14"/>
      <c r="V637" s="14"/>
      <c r="W637" s="14"/>
      <c r="X637" s="14"/>
      <c r="Y637" s="14"/>
      <c r="Z637" s="14"/>
      <c r="AA637" s="14"/>
      <c r="AB637" s="14"/>
      <c r="AC637" s="14"/>
      <c r="AD637" s="14"/>
      <c r="AE637" s="14"/>
      <c r="AT637" s="211" t="s">
        <v>271</v>
      </c>
      <c r="AU637" s="211" t="s">
        <v>87</v>
      </c>
      <c r="AV637" s="14" t="s">
        <v>87</v>
      </c>
      <c r="AW637" s="14" t="s">
        <v>32</v>
      </c>
      <c r="AX637" s="14" t="s">
        <v>77</v>
      </c>
      <c r="AY637" s="211" t="s">
        <v>177</v>
      </c>
    </row>
    <row r="638" s="14" customFormat="1">
      <c r="A638" s="14"/>
      <c r="B638" s="210"/>
      <c r="C638" s="14"/>
      <c r="D638" s="193" t="s">
        <v>271</v>
      </c>
      <c r="E638" s="211" t="s">
        <v>1</v>
      </c>
      <c r="F638" s="212" t="s">
        <v>1007</v>
      </c>
      <c r="G638" s="14"/>
      <c r="H638" s="213">
        <v>0.90000000000000002</v>
      </c>
      <c r="I638" s="214"/>
      <c r="J638" s="14"/>
      <c r="K638" s="14"/>
      <c r="L638" s="210"/>
      <c r="M638" s="215"/>
      <c r="N638" s="216"/>
      <c r="O638" s="216"/>
      <c r="P638" s="216"/>
      <c r="Q638" s="216"/>
      <c r="R638" s="216"/>
      <c r="S638" s="216"/>
      <c r="T638" s="217"/>
      <c r="U638" s="14"/>
      <c r="V638" s="14"/>
      <c r="W638" s="14"/>
      <c r="X638" s="14"/>
      <c r="Y638" s="14"/>
      <c r="Z638" s="14"/>
      <c r="AA638" s="14"/>
      <c r="AB638" s="14"/>
      <c r="AC638" s="14"/>
      <c r="AD638" s="14"/>
      <c r="AE638" s="14"/>
      <c r="AT638" s="211" t="s">
        <v>271</v>
      </c>
      <c r="AU638" s="211" t="s">
        <v>87</v>
      </c>
      <c r="AV638" s="14" t="s">
        <v>87</v>
      </c>
      <c r="AW638" s="14" t="s">
        <v>32</v>
      </c>
      <c r="AX638" s="14" t="s">
        <v>77</v>
      </c>
      <c r="AY638" s="211" t="s">
        <v>177</v>
      </c>
    </row>
    <row r="639" s="14" customFormat="1">
      <c r="A639" s="14"/>
      <c r="B639" s="210"/>
      <c r="C639" s="14"/>
      <c r="D639" s="193" t="s">
        <v>271</v>
      </c>
      <c r="E639" s="211" t="s">
        <v>1</v>
      </c>
      <c r="F639" s="212" t="s">
        <v>235</v>
      </c>
      <c r="G639" s="14"/>
      <c r="H639" s="213">
        <v>8</v>
      </c>
      <c r="I639" s="214"/>
      <c r="J639" s="14"/>
      <c r="K639" s="14"/>
      <c r="L639" s="210"/>
      <c r="M639" s="215"/>
      <c r="N639" s="216"/>
      <c r="O639" s="216"/>
      <c r="P639" s="216"/>
      <c r="Q639" s="216"/>
      <c r="R639" s="216"/>
      <c r="S639" s="216"/>
      <c r="T639" s="217"/>
      <c r="U639" s="14"/>
      <c r="V639" s="14"/>
      <c r="W639" s="14"/>
      <c r="X639" s="14"/>
      <c r="Y639" s="14"/>
      <c r="Z639" s="14"/>
      <c r="AA639" s="14"/>
      <c r="AB639" s="14"/>
      <c r="AC639" s="14"/>
      <c r="AD639" s="14"/>
      <c r="AE639" s="14"/>
      <c r="AT639" s="211" t="s">
        <v>271</v>
      </c>
      <c r="AU639" s="211" t="s">
        <v>87</v>
      </c>
      <c r="AV639" s="14" t="s">
        <v>87</v>
      </c>
      <c r="AW639" s="14" t="s">
        <v>32</v>
      </c>
      <c r="AX639" s="14" t="s">
        <v>77</v>
      </c>
      <c r="AY639" s="211" t="s">
        <v>177</v>
      </c>
    </row>
    <row r="640" s="15" customFormat="1">
      <c r="A640" s="15"/>
      <c r="B640" s="218"/>
      <c r="C640" s="15"/>
      <c r="D640" s="193" t="s">
        <v>271</v>
      </c>
      <c r="E640" s="219" t="s">
        <v>224</v>
      </c>
      <c r="F640" s="220" t="s">
        <v>276</v>
      </c>
      <c r="G640" s="15"/>
      <c r="H640" s="221">
        <v>89.557000000000002</v>
      </c>
      <c r="I640" s="222"/>
      <c r="J640" s="15"/>
      <c r="K640" s="15"/>
      <c r="L640" s="218"/>
      <c r="M640" s="223"/>
      <c r="N640" s="224"/>
      <c r="O640" s="224"/>
      <c r="P640" s="224"/>
      <c r="Q640" s="224"/>
      <c r="R640" s="224"/>
      <c r="S640" s="224"/>
      <c r="T640" s="225"/>
      <c r="U640" s="15"/>
      <c r="V640" s="15"/>
      <c r="W640" s="15"/>
      <c r="X640" s="15"/>
      <c r="Y640" s="15"/>
      <c r="Z640" s="15"/>
      <c r="AA640" s="15"/>
      <c r="AB640" s="15"/>
      <c r="AC640" s="15"/>
      <c r="AD640" s="15"/>
      <c r="AE640" s="15"/>
      <c r="AT640" s="219" t="s">
        <v>271</v>
      </c>
      <c r="AU640" s="219" t="s">
        <v>87</v>
      </c>
      <c r="AV640" s="15" t="s">
        <v>269</v>
      </c>
      <c r="AW640" s="15" t="s">
        <v>32</v>
      </c>
      <c r="AX640" s="15" t="s">
        <v>85</v>
      </c>
      <c r="AY640" s="219" t="s">
        <v>177</v>
      </c>
    </row>
    <row r="641" s="2" customFormat="1" ht="24.15" customHeight="1">
      <c r="A641" s="38"/>
      <c r="B641" s="179"/>
      <c r="C641" s="226" t="s">
        <v>1008</v>
      </c>
      <c r="D641" s="226" t="s">
        <v>330</v>
      </c>
      <c r="E641" s="227" t="s">
        <v>1009</v>
      </c>
      <c r="F641" s="228" t="s">
        <v>1010</v>
      </c>
      <c r="G641" s="229" t="s">
        <v>220</v>
      </c>
      <c r="H641" s="230">
        <v>109.711</v>
      </c>
      <c r="I641" s="231"/>
      <c r="J641" s="232">
        <f>ROUND(I641*H641,2)</f>
        <v>0</v>
      </c>
      <c r="K641" s="228" t="s">
        <v>1</v>
      </c>
      <c r="L641" s="233"/>
      <c r="M641" s="234" t="s">
        <v>1</v>
      </c>
      <c r="N641" s="235" t="s">
        <v>42</v>
      </c>
      <c r="O641" s="77"/>
      <c r="P641" s="189">
        <f>O641*H641</f>
        <v>0</v>
      </c>
      <c r="Q641" s="189">
        <v>0.012999999999999999</v>
      </c>
      <c r="R641" s="189">
        <f>Q641*H641</f>
        <v>1.4262429999999999</v>
      </c>
      <c r="S641" s="189">
        <v>0</v>
      </c>
      <c r="T641" s="190">
        <f>S641*H641</f>
        <v>0</v>
      </c>
      <c r="U641" s="38"/>
      <c r="V641" s="38"/>
      <c r="W641" s="38"/>
      <c r="X641" s="38"/>
      <c r="Y641" s="38"/>
      <c r="Z641" s="38"/>
      <c r="AA641" s="38"/>
      <c r="AB641" s="38"/>
      <c r="AC641" s="38"/>
      <c r="AD641" s="38"/>
      <c r="AE641" s="38"/>
      <c r="AR641" s="191" t="s">
        <v>440</v>
      </c>
      <c r="AT641" s="191" t="s">
        <v>330</v>
      </c>
      <c r="AU641" s="191" t="s">
        <v>87</v>
      </c>
      <c r="AY641" s="19" t="s">
        <v>177</v>
      </c>
      <c r="BE641" s="192">
        <f>IF(N641="základní",J641,0)</f>
        <v>0</v>
      </c>
      <c r="BF641" s="192">
        <f>IF(N641="snížená",J641,0)</f>
        <v>0</v>
      </c>
      <c r="BG641" s="192">
        <f>IF(N641="zákl. přenesená",J641,0)</f>
        <v>0</v>
      </c>
      <c r="BH641" s="192">
        <f>IF(N641="sníž. přenesená",J641,0)</f>
        <v>0</v>
      </c>
      <c r="BI641" s="192">
        <f>IF(N641="nulová",J641,0)</f>
        <v>0</v>
      </c>
      <c r="BJ641" s="19" t="s">
        <v>85</v>
      </c>
      <c r="BK641" s="192">
        <f>ROUND(I641*H641,2)</f>
        <v>0</v>
      </c>
      <c r="BL641" s="19" t="s">
        <v>350</v>
      </c>
      <c r="BM641" s="191" t="s">
        <v>1011</v>
      </c>
    </row>
    <row r="642" s="13" customFormat="1">
      <c r="A642" s="13"/>
      <c r="B642" s="203"/>
      <c r="C642" s="13"/>
      <c r="D642" s="193" t="s">
        <v>271</v>
      </c>
      <c r="E642" s="204" t="s">
        <v>1</v>
      </c>
      <c r="F642" s="205" t="s">
        <v>1012</v>
      </c>
      <c r="G642" s="13"/>
      <c r="H642" s="204" t="s">
        <v>1</v>
      </c>
      <c r="I642" s="206"/>
      <c r="J642" s="13"/>
      <c r="K642" s="13"/>
      <c r="L642" s="203"/>
      <c r="M642" s="207"/>
      <c r="N642" s="208"/>
      <c r="O642" s="208"/>
      <c r="P642" s="208"/>
      <c r="Q642" s="208"/>
      <c r="R642" s="208"/>
      <c r="S642" s="208"/>
      <c r="T642" s="209"/>
      <c r="U642" s="13"/>
      <c r="V642" s="13"/>
      <c r="W642" s="13"/>
      <c r="X642" s="13"/>
      <c r="Y642" s="13"/>
      <c r="Z642" s="13"/>
      <c r="AA642" s="13"/>
      <c r="AB642" s="13"/>
      <c r="AC642" s="13"/>
      <c r="AD642" s="13"/>
      <c r="AE642" s="13"/>
      <c r="AT642" s="204" t="s">
        <v>271</v>
      </c>
      <c r="AU642" s="204" t="s">
        <v>87</v>
      </c>
      <c r="AV642" s="13" t="s">
        <v>85</v>
      </c>
      <c r="AW642" s="13" t="s">
        <v>32</v>
      </c>
      <c r="AX642" s="13" t="s">
        <v>77</v>
      </c>
      <c r="AY642" s="204" t="s">
        <v>177</v>
      </c>
    </row>
    <row r="643" s="14" customFormat="1">
      <c r="A643" s="14"/>
      <c r="B643" s="210"/>
      <c r="C643" s="14"/>
      <c r="D643" s="193" t="s">
        <v>271</v>
      </c>
      <c r="E643" s="211" t="s">
        <v>1</v>
      </c>
      <c r="F643" s="212" t="s">
        <v>1013</v>
      </c>
      <c r="G643" s="14"/>
      <c r="H643" s="213">
        <v>11.198</v>
      </c>
      <c r="I643" s="214"/>
      <c r="J643" s="14"/>
      <c r="K643" s="14"/>
      <c r="L643" s="210"/>
      <c r="M643" s="215"/>
      <c r="N643" s="216"/>
      <c r="O643" s="216"/>
      <c r="P643" s="216"/>
      <c r="Q643" s="216"/>
      <c r="R643" s="216"/>
      <c r="S643" s="216"/>
      <c r="T643" s="217"/>
      <c r="U643" s="14"/>
      <c r="V643" s="14"/>
      <c r="W643" s="14"/>
      <c r="X643" s="14"/>
      <c r="Y643" s="14"/>
      <c r="Z643" s="14"/>
      <c r="AA643" s="14"/>
      <c r="AB643" s="14"/>
      <c r="AC643" s="14"/>
      <c r="AD643" s="14"/>
      <c r="AE643" s="14"/>
      <c r="AT643" s="211" t="s">
        <v>271</v>
      </c>
      <c r="AU643" s="211" t="s">
        <v>87</v>
      </c>
      <c r="AV643" s="14" t="s">
        <v>87</v>
      </c>
      <c r="AW643" s="14" t="s">
        <v>32</v>
      </c>
      <c r="AX643" s="14" t="s">
        <v>77</v>
      </c>
      <c r="AY643" s="211" t="s">
        <v>177</v>
      </c>
    </row>
    <row r="644" s="13" customFormat="1">
      <c r="A644" s="13"/>
      <c r="B644" s="203"/>
      <c r="C644" s="13"/>
      <c r="D644" s="193" t="s">
        <v>271</v>
      </c>
      <c r="E644" s="204" t="s">
        <v>1</v>
      </c>
      <c r="F644" s="205" t="s">
        <v>1014</v>
      </c>
      <c r="G644" s="13"/>
      <c r="H644" s="204" t="s">
        <v>1</v>
      </c>
      <c r="I644" s="206"/>
      <c r="J644" s="13"/>
      <c r="K644" s="13"/>
      <c r="L644" s="203"/>
      <c r="M644" s="207"/>
      <c r="N644" s="208"/>
      <c r="O644" s="208"/>
      <c r="P644" s="208"/>
      <c r="Q644" s="208"/>
      <c r="R644" s="208"/>
      <c r="S644" s="208"/>
      <c r="T644" s="209"/>
      <c r="U644" s="13"/>
      <c r="V644" s="13"/>
      <c r="W644" s="13"/>
      <c r="X644" s="13"/>
      <c r="Y644" s="13"/>
      <c r="Z644" s="13"/>
      <c r="AA644" s="13"/>
      <c r="AB644" s="13"/>
      <c r="AC644" s="13"/>
      <c r="AD644" s="13"/>
      <c r="AE644" s="13"/>
      <c r="AT644" s="204" t="s">
        <v>271</v>
      </c>
      <c r="AU644" s="204" t="s">
        <v>87</v>
      </c>
      <c r="AV644" s="13" t="s">
        <v>85</v>
      </c>
      <c r="AW644" s="13" t="s">
        <v>32</v>
      </c>
      <c r="AX644" s="13" t="s">
        <v>77</v>
      </c>
      <c r="AY644" s="204" t="s">
        <v>177</v>
      </c>
    </row>
    <row r="645" s="14" customFormat="1">
      <c r="A645" s="14"/>
      <c r="B645" s="210"/>
      <c r="C645" s="14"/>
      <c r="D645" s="193" t="s">
        <v>271</v>
      </c>
      <c r="E645" s="211" t="s">
        <v>1</v>
      </c>
      <c r="F645" s="212" t="s">
        <v>1015</v>
      </c>
      <c r="G645" s="14"/>
      <c r="H645" s="213">
        <v>98.513000000000005</v>
      </c>
      <c r="I645" s="214"/>
      <c r="J645" s="14"/>
      <c r="K645" s="14"/>
      <c r="L645" s="210"/>
      <c r="M645" s="215"/>
      <c r="N645" s="216"/>
      <c r="O645" s="216"/>
      <c r="P645" s="216"/>
      <c r="Q645" s="216"/>
      <c r="R645" s="216"/>
      <c r="S645" s="216"/>
      <c r="T645" s="217"/>
      <c r="U645" s="14"/>
      <c r="V645" s="14"/>
      <c r="W645" s="14"/>
      <c r="X645" s="14"/>
      <c r="Y645" s="14"/>
      <c r="Z645" s="14"/>
      <c r="AA645" s="14"/>
      <c r="AB645" s="14"/>
      <c r="AC645" s="14"/>
      <c r="AD645" s="14"/>
      <c r="AE645" s="14"/>
      <c r="AT645" s="211" t="s">
        <v>271</v>
      </c>
      <c r="AU645" s="211" t="s">
        <v>87</v>
      </c>
      <c r="AV645" s="14" t="s">
        <v>87</v>
      </c>
      <c r="AW645" s="14" t="s">
        <v>32</v>
      </c>
      <c r="AX645" s="14" t="s">
        <v>77</v>
      </c>
      <c r="AY645" s="211" t="s">
        <v>177</v>
      </c>
    </row>
    <row r="646" s="15" customFormat="1">
      <c r="A646" s="15"/>
      <c r="B646" s="218"/>
      <c r="C646" s="15"/>
      <c r="D646" s="193" t="s">
        <v>271</v>
      </c>
      <c r="E646" s="219" t="s">
        <v>1</v>
      </c>
      <c r="F646" s="220" t="s">
        <v>276</v>
      </c>
      <c r="G646" s="15"/>
      <c r="H646" s="221">
        <v>109.711</v>
      </c>
      <c r="I646" s="222"/>
      <c r="J646" s="15"/>
      <c r="K646" s="15"/>
      <c r="L646" s="218"/>
      <c r="M646" s="223"/>
      <c r="N646" s="224"/>
      <c r="O646" s="224"/>
      <c r="P646" s="224"/>
      <c r="Q646" s="224"/>
      <c r="R646" s="224"/>
      <c r="S646" s="224"/>
      <c r="T646" s="225"/>
      <c r="U646" s="15"/>
      <c r="V646" s="15"/>
      <c r="W646" s="15"/>
      <c r="X646" s="15"/>
      <c r="Y646" s="15"/>
      <c r="Z646" s="15"/>
      <c r="AA646" s="15"/>
      <c r="AB646" s="15"/>
      <c r="AC646" s="15"/>
      <c r="AD646" s="15"/>
      <c r="AE646" s="15"/>
      <c r="AT646" s="219" t="s">
        <v>271</v>
      </c>
      <c r="AU646" s="219" t="s">
        <v>87</v>
      </c>
      <c r="AV646" s="15" t="s">
        <v>269</v>
      </c>
      <c r="AW646" s="15" t="s">
        <v>32</v>
      </c>
      <c r="AX646" s="15" t="s">
        <v>85</v>
      </c>
      <c r="AY646" s="219" t="s">
        <v>177</v>
      </c>
    </row>
    <row r="647" s="2" customFormat="1" ht="24.15" customHeight="1">
      <c r="A647" s="38"/>
      <c r="B647" s="179"/>
      <c r="C647" s="180" t="s">
        <v>1016</v>
      </c>
      <c r="D647" s="180" t="s">
        <v>180</v>
      </c>
      <c r="E647" s="181" t="s">
        <v>1017</v>
      </c>
      <c r="F647" s="182" t="s">
        <v>1018</v>
      </c>
      <c r="G647" s="183" t="s">
        <v>220</v>
      </c>
      <c r="H647" s="184">
        <v>153.41499999999999</v>
      </c>
      <c r="I647" s="185"/>
      <c r="J647" s="186">
        <f>ROUND(I647*H647,2)</f>
        <v>0</v>
      </c>
      <c r="K647" s="182" t="s">
        <v>1</v>
      </c>
      <c r="L647" s="39"/>
      <c r="M647" s="187" t="s">
        <v>1</v>
      </c>
      <c r="N647" s="188" t="s">
        <v>42</v>
      </c>
      <c r="O647" s="77"/>
      <c r="P647" s="189">
        <f>O647*H647</f>
        <v>0</v>
      </c>
      <c r="Q647" s="189">
        <v>0</v>
      </c>
      <c r="R647" s="189">
        <f>Q647*H647</f>
        <v>0</v>
      </c>
      <c r="S647" s="189">
        <v>0</v>
      </c>
      <c r="T647" s="190">
        <f>S647*H647</f>
        <v>0</v>
      </c>
      <c r="U647" s="38"/>
      <c r="V647" s="38"/>
      <c r="W647" s="38"/>
      <c r="X647" s="38"/>
      <c r="Y647" s="38"/>
      <c r="Z647" s="38"/>
      <c r="AA647" s="38"/>
      <c r="AB647" s="38"/>
      <c r="AC647" s="38"/>
      <c r="AD647" s="38"/>
      <c r="AE647" s="38"/>
      <c r="AR647" s="191" t="s">
        <v>350</v>
      </c>
      <c r="AT647" s="191" t="s">
        <v>180</v>
      </c>
      <c r="AU647" s="191" t="s">
        <v>87</v>
      </c>
      <c r="AY647" s="19" t="s">
        <v>177</v>
      </c>
      <c r="BE647" s="192">
        <f>IF(N647="základní",J647,0)</f>
        <v>0</v>
      </c>
      <c r="BF647" s="192">
        <f>IF(N647="snížená",J647,0)</f>
        <v>0</v>
      </c>
      <c r="BG647" s="192">
        <f>IF(N647="zákl. přenesená",J647,0)</f>
        <v>0</v>
      </c>
      <c r="BH647" s="192">
        <f>IF(N647="sníž. přenesená",J647,0)</f>
        <v>0</v>
      </c>
      <c r="BI647" s="192">
        <f>IF(N647="nulová",J647,0)</f>
        <v>0</v>
      </c>
      <c r="BJ647" s="19" t="s">
        <v>85</v>
      </c>
      <c r="BK647" s="192">
        <f>ROUND(I647*H647,2)</f>
        <v>0</v>
      </c>
      <c r="BL647" s="19" t="s">
        <v>350</v>
      </c>
      <c r="BM647" s="191" t="s">
        <v>1019</v>
      </c>
    </row>
    <row r="648" s="14" customFormat="1">
      <c r="A648" s="14"/>
      <c r="B648" s="210"/>
      <c r="C648" s="14"/>
      <c r="D648" s="193" t="s">
        <v>271</v>
      </c>
      <c r="E648" s="211" t="s">
        <v>1</v>
      </c>
      <c r="F648" s="212" t="s">
        <v>222</v>
      </c>
      <c r="G648" s="14"/>
      <c r="H648" s="213">
        <v>153.41499999999999</v>
      </c>
      <c r="I648" s="214"/>
      <c r="J648" s="14"/>
      <c r="K648" s="14"/>
      <c r="L648" s="210"/>
      <c r="M648" s="215"/>
      <c r="N648" s="216"/>
      <c r="O648" s="216"/>
      <c r="P648" s="216"/>
      <c r="Q648" s="216"/>
      <c r="R648" s="216"/>
      <c r="S648" s="216"/>
      <c r="T648" s="217"/>
      <c r="U648" s="14"/>
      <c r="V648" s="14"/>
      <c r="W648" s="14"/>
      <c r="X648" s="14"/>
      <c r="Y648" s="14"/>
      <c r="Z648" s="14"/>
      <c r="AA648" s="14"/>
      <c r="AB648" s="14"/>
      <c r="AC648" s="14"/>
      <c r="AD648" s="14"/>
      <c r="AE648" s="14"/>
      <c r="AT648" s="211" t="s">
        <v>271</v>
      </c>
      <c r="AU648" s="211" t="s">
        <v>87</v>
      </c>
      <c r="AV648" s="14" t="s">
        <v>87</v>
      </c>
      <c r="AW648" s="14" t="s">
        <v>32</v>
      </c>
      <c r="AX648" s="14" t="s">
        <v>85</v>
      </c>
      <c r="AY648" s="211" t="s">
        <v>177</v>
      </c>
    </row>
    <row r="649" s="2" customFormat="1" ht="24.15" customHeight="1">
      <c r="A649" s="38"/>
      <c r="B649" s="179"/>
      <c r="C649" s="180" t="s">
        <v>1020</v>
      </c>
      <c r="D649" s="180" t="s">
        <v>180</v>
      </c>
      <c r="E649" s="181" t="s">
        <v>1021</v>
      </c>
      <c r="F649" s="182" t="s">
        <v>1022</v>
      </c>
      <c r="G649" s="183" t="s">
        <v>327</v>
      </c>
      <c r="H649" s="184">
        <v>8</v>
      </c>
      <c r="I649" s="185"/>
      <c r="J649" s="186">
        <f>ROUND(I649*H649,2)</f>
        <v>0</v>
      </c>
      <c r="K649" s="182" t="s">
        <v>268</v>
      </c>
      <c r="L649" s="39"/>
      <c r="M649" s="187" t="s">
        <v>1</v>
      </c>
      <c r="N649" s="188" t="s">
        <v>42</v>
      </c>
      <c r="O649" s="77"/>
      <c r="P649" s="189">
        <f>O649*H649</f>
        <v>0</v>
      </c>
      <c r="Q649" s="189">
        <v>0</v>
      </c>
      <c r="R649" s="189">
        <f>Q649*H649</f>
        <v>0</v>
      </c>
      <c r="S649" s="189">
        <v>0</v>
      </c>
      <c r="T649" s="190">
        <f>S649*H649</f>
        <v>0</v>
      </c>
      <c r="U649" s="38"/>
      <c r="V649" s="38"/>
      <c r="W649" s="38"/>
      <c r="X649" s="38"/>
      <c r="Y649" s="38"/>
      <c r="Z649" s="38"/>
      <c r="AA649" s="38"/>
      <c r="AB649" s="38"/>
      <c r="AC649" s="38"/>
      <c r="AD649" s="38"/>
      <c r="AE649" s="38"/>
      <c r="AR649" s="191" t="s">
        <v>350</v>
      </c>
      <c r="AT649" s="191" t="s">
        <v>180</v>
      </c>
      <c r="AU649" s="191" t="s">
        <v>87</v>
      </c>
      <c r="AY649" s="19" t="s">
        <v>177</v>
      </c>
      <c r="BE649" s="192">
        <f>IF(N649="základní",J649,0)</f>
        <v>0</v>
      </c>
      <c r="BF649" s="192">
        <f>IF(N649="snížená",J649,0)</f>
        <v>0</v>
      </c>
      <c r="BG649" s="192">
        <f>IF(N649="zákl. přenesená",J649,0)</f>
        <v>0</v>
      </c>
      <c r="BH649" s="192">
        <f>IF(N649="sníž. přenesená",J649,0)</f>
        <v>0</v>
      </c>
      <c r="BI649" s="192">
        <f>IF(N649="nulová",J649,0)</f>
        <v>0</v>
      </c>
      <c r="BJ649" s="19" t="s">
        <v>85</v>
      </c>
      <c r="BK649" s="192">
        <f>ROUND(I649*H649,2)</f>
        <v>0</v>
      </c>
      <c r="BL649" s="19" t="s">
        <v>350</v>
      </c>
      <c r="BM649" s="191" t="s">
        <v>1023</v>
      </c>
    </row>
    <row r="650" s="14" customFormat="1">
      <c r="A650" s="14"/>
      <c r="B650" s="210"/>
      <c r="C650" s="14"/>
      <c r="D650" s="193" t="s">
        <v>271</v>
      </c>
      <c r="E650" s="211" t="s">
        <v>1</v>
      </c>
      <c r="F650" s="212" t="s">
        <v>1024</v>
      </c>
      <c r="G650" s="14"/>
      <c r="H650" s="213">
        <v>8</v>
      </c>
      <c r="I650" s="214"/>
      <c r="J650" s="14"/>
      <c r="K650" s="14"/>
      <c r="L650" s="210"/>
      <c r="M650" s="215"/>
      <c r="N650" s="216"/>
      <c r="O650" s="216"/>
      <c r="P650" s="216"/>
      <c r="Q650" s="216"/>
      <c r="R650" s="216"/>
      <c r="S650" s="216"/>
      <c r="T650" s="217"/>
      <c r="U650" s="14"/>
      <c r="V650" s="14"/>
      <c r="W650" s="14"/>
      <c r="X650" s="14"/>
      <c r="Y650" s="14"/>
      <c r="Z650" s="14"/>
      <c r="AA650" s="14"/>
      <c r="AB650" s="14"/>
      <c r="AC650" s="14"/>
      <c r="AD650" s="14"/>
      <c r="AE650" s="14"/>
      <c r="AT650" s="211" t="s">
        <v>271</v>
      </c>
      <c r="AU650" s="211" t="s">
        <v>87</v>
      </c>
      <c r="AV650" s="14" t="s">
        <v>87</v>
      </c>
      <c r="AW650" s="14" t="s">
        <v>32</v>
      </c>
      <c r="AX650" s="14" t="s">
        <v>85</v>
      </c>
      <c r="AY650" s="211" t="s">
        <v>177</v>
      </c>
    </row>
    <row r="651" s="2" customFormat="1" ht="24.15" customHeight="1">
      <c r="A651" s="38"/>
      <c r="B651" s="179"/>
      <c r="C651" s="180" t="s">
        <v>1025</v>
      </c>
      <c r="D651" s="180" t="s">
        <v>180</v>
      </c>
      <c r="E651" s="181" t="s">
        <v>1026</v>
      </c>
      <c r="F651" s="182" t="s">
        <v>1027</v>
      </c>
      <c r="G651" s="183" t="s">
        <v>327</v>
      </c>
      <c r="H651" s="184">
        <v>1</v>
      </c>
      <c r="I651" s="185"/>
      <c r="J651" s="186">
        <f>ROUND(I651*H651,2)</f>
        <v>0</v>
      </c>
      <c r="K651" s="182" t="s">
        <v>268</v>
      </c>
      <c r="L651" s="39"/>
      <c r="M651" s="187" t="s">
        <v>1</v>
      </c>
      <c r="N651" s="188" t="s">
        <v>42</v>
      </c>
      <c r="O651" s="77"/>
      <c r="P651" s="189">
        <f>O651*H651</f>
        <v>0</v>
      </c>
      <c r="Q651" s="189">
        <v>0</v>
      </c>
      <c r="R651" s="189">
        <f>Q651*H651</f>
        <v>0</v>
      </c>
      <c r="S651" s="189">
        <v>0</v>
      </c>
      <c r="T651" s="190">
        <f>S651*H651</f>
        <v>0</v>
      </c>
      <c r="U651" s="38"/>
      <c r="V651" s="38"/>
      <c r="W651" s="38"/>
      <c r="X651" s="38"/>
      <c r="Y651" s="38"/>
      <c r="Z651" s="38"/>
      <c r="AA651" s="38"/>
      <c r="AB651" s="38"/>
      <c r="AC651" s="38"/>
      <c r="AD651" s="38"/>
      <c r="AE651" s="38"/>
      <c r="AR651" s="191" t="s">
        <v>350</v>
      </c>
      <c r="AT651" s="191" t="s">
        <v>180</v>
      </c>
      <c r="AU651" s="191" t="s">
        <v>87</v>
      </c>
      <c r="AY651" s="19" t="s">
        <v>177</v>
      </c>
      <c r="BE651" s="192">
        <f>IF(N651="základní",J651,0)</f>
        <v>0</v>
      </c>
      <c r="BF651" s="192">
        <f>IF(N651="snížená",J651,0)</f>
        <v>0</v>
      </c>
      <c r="BG651" s="192">
        <f>IF(N651="zákl. přenesená",J651,0)</f>
        <v>0</v>
      </c>
      <c r="BH651" s="192">
        <f>IF(N651="sníž. přenesená",J651,0)</f>
        <v>0</v>
      </c>
      <c r="BI651" s="192">
        <f>IF(N651="nulová",J651,0)</f>
        <v>0</v>
      </c>
      <c r="BJ651" s="19" t="s">
        <v>85</v>
      </c>
      <c r="BK651" s="192">
        <f>ROUND(I651*H651,2)</f>
        <v>0</v>
      </c>
      <c r="BL651" s="19" t="s">
        <v>350</v>
      </c>
      <c r="BM651" s="191" t="s">
        <v>1028</v>
      </c>
    </row>
    <row r="652" s="2" customFormat="1" ht="24.15" customHeight="1">
      <c r="A652" s="38"/>
      <c r="B652" s="179"/>
      <c r="C652" s="226" t="s">
        <v>1029</v>
      </c>
      <c r="D652" s="226" t="s">
        <v>330</v>
      </c>
      <c r="E652" s="227" t="s">
        <v>1030</v>
      </c>
      <c r="F652" s="228" t="s">
        <v>1031</v>
      </c>
      <c r="G652" s="229" t="s">
        <v>327</v>
      </c>
      <c r="H652" s="230">
        <v>6</v>
      </c>
      <c r="I652" s="231"/>
      <c r="J652" s="232">
        <f>ROUND(I652*H652,2)</f>
        <v>0</v>
      </c>
      <c r="K652" s="228" t="s">
        <v>268</v>
      </c>
      <c r="L652" s="233"/>
      <c r="M652" s="234" t="s">
        <v>1</v>
      </c>
      <c r="N652" s="235" t="s">
        <v>42</v>
      </c>
      <c r="O652" s="77"/>
      <c r="P652" s="189">
        <f>O652*H652</f>
        <v>0</v>
      </c>
      <c r="Q652" s="189">
        <v>0.017500000000000002</v>
      </c>
      <c r="R652" s="189">
        <f>Q652*H652</f>
        <v>0.10500000000000001</v>
      </c>
      <c r="S652" s="189">
        <v>0</v>
      </c>
      <c r="T652" s="190">
        <f>S652*H652</f>
        <v>0</v>
      </c>
      <c r="U652" s="38"/>
      <c r="V652" s="38"/>
      <c r="W652" s="38"/>
      <c r="X652" s="38"/>
      <c r="Y652" s="38"/>
      <c r="Z652" s="38"/>
      <c r="AA652" s="38"/>
      <c r="AB652" s="38"/>
      <c r="AC652" s="38"/>
      <c r="AD652" s="38"/>
      <c r="AE652" s="38"/>
      <c r="AR652" s="191" t="s">
        <v>440</v>
      </c>
      <c r="AT652" s="191" t="s">
        <v>330</v>
      </c>
      <c r="AU652" s="191" t="s">
        <v>87</v>
      </c>
      <c r="AY652" s="19" t="s">
        <v>177</v>
      </c>
      <c r="BE652" s="192">
        <f>IF(N652="základní",J652,0)</f>
        <v>0</v>
      </c>
      <c r="BF652" s="192">
        <f>IF(N652="snížená",J652,0)</f>
        <v>0</v>
      </c>
      <c r="BG652" s="192">
        <f>IF(N652="zákl. přenesená",J652,0)</f>
        <v>0</v>
      </c>
      <c r="BH652" s="192">
        <f>IF(N652="sníž. přenesená",J652,0)</f>
        <v>0</v>
      </c>
      <c r="BI652" s="192">
        <f>IF(N652="nulová",J652,0)</f>
        <v>0</v>
      </c>
      <c r="BJ652" s="19" t="s">
        <v>85</v>
      </c>
      <c r="BK652" s="192">
        <f>ROUND(I652*H652,2)</f>
        <v>0</v>
      </c>
      <c r="BL652" s="19" t="s">
        <v>350</v>
      </c>
      <c r="BM652" s="191" t="s">
        <v>1032</v>
      </c>
    </row>
    <row r="653" s="14" customFormat="1">
      <c r="A653" s="14"/>
      <c r="B653" s="210"/>
      <c r="C653" s="14"/>
      <c r="D653" s="193" t="s">
        <v>271</v>
      </c>
      <c r="E653" s="211" t="s">
        <v>1</v>
      </c>
      <c r="F653" s="212" t="s">
        <v>1033</v>
      </c>
      <c r="G653" s="14"/>
      <c r="H653" s="213">
        <v>6</v>
      </c>
      <c r="I653" s="214"/>
      <c r="J653" s="14"/>
      <c r="K653" s="14"/>
      <c r="L653" s="210"/>
      <c r="M653" s="215"/>
      <c r="N653" s="216"/>
      <c r="O653" s="216"/>
      <c r="P653" s="216"/>
      <c r="Q653" s="216"/>
      <c r="R653" s="216"/>
      <c r="S653" s="216"/>
      <c r="T653" s="217"/>
      <c r="U653" s="14"/>
      <c r="V653" s="14"/>
      <c r="W653" s="14"/>
      <c r="X653" s="14"/>
      <c r="Y653" s="14"/>
      <c r="Z653" s="14"/>
      <c r="AA653" s="14"/>
      <c r="AB653" s="14"/>
      <c r="AC653" s="14"/>
      <c r="AD653" s="14"/>
      <c r="AE653" s="14"/>
      <c r="AT653" s="211" t="s">
        <v>271</v>
      </c>
      <c r="AU653" s="211" t="s">
        <v>87</v>
      </c>
      <c r="AV653" s="14" t="s">
        <v>87</v>
      </c>
      <c r="AW653" s="14" t="s">
        <v>32</v>
      </c>
      <c r="AX653" s="14" t="s">
        <v>85</v>
      </c>
      <c r="AY653" s="211" t="s">
        <v>177</v>
      </c>
    </row>
    <row r="654" s="2" customFormat="1" ht="24.15" customHeight="1">
      <c r="A654" s="38"/>
      <c r="B654" s="179"/>
      <c r="C654" s="226" t="s">
        <v>1034</v>
      </c>
      <c r="D654" s="226" t="s">
        <v>330</v>
      </c>
      <c r="E654" s="227" t="s">
        <v>1035</v>
      </c>
      <c r="F654" s="228" t="s">
        <v>1036</v>
      </c>
      <c r="G654" s="229" t="s">
        <v>327</v>
      </c>
      <c r="H654" s="230">
        <v>3</v>
      </c>
      <c r="I654" s="231"/>
      <c r="J654" s="232">
        <f>ROUND(I654*H654,2)</f>
        <v>0</v>
      </c>
      <c r="K654" s="228" t="s">
        <v>268</v>
      </c>
      <c r="L654" s="233"/>
      <c r="M654" s="234" t="s">
        <v>1</v>
      </c>
      <c r="N654" s="235" t="s">
        <v>42</v>
      </c>
      <c r="O654" s="77"/>
      <c r="P654" s="189">
        <f>O654*H654</f>
        <v>0</v>
      </c>
      <c r="Q654" s="189">
        <v>0.0195</v>
      </c>
      <c r="R654" s="189">
        <f>Q654*H654</f>
        <v>0.058499999999999996</v>
      </c>
      <c r="S654" s="189">
        <v>0</v>
      </c>
      <c r="T654" s="190">
        <f>S654*H654</f>
        <v>0</v>
      </c>
      <c r="U654" s="38"/>
      <c r="V654" s="38"/>
      <c r="W654" s="38"/>
      <c r="X654" s="38"/>
      <c r="Y654" s="38"/>
      <c r="Z654" s="38"/>
      <c r="AA654" s="38"/>
      <c r="AB654" s="38"/>
      <c r="AC654" s="38"/>
      <c r="AD654" s="38"/>
      <c r="AE654" s="38"/>
      <c r="AR654" s="191" t="s">
        <v>440</v>
      </c>
      <c r="AT654" s="191" t="s">
        <v>330</v>
      </c>
      <c r="AU654" s="191" t="s">
        <v>87</v>
      </c>
      <c r="AY654" s="19" t="s">
        <v>177</v>
      </c>
      <c r="BE654" s="192">
        <f>IF(N654="základní",J654,0)</f>
        <v>0</v>
      </c>
      <c r="BF654" s="192">
        <f>IF(N654="snížená",J654,0)</f>
        <v>0</v>
      </c>
      <c r="BG654" s="192">
        <f>IF(N654="zákl. přenesená",J654,0)</f>
        <v>0</v>
      </c>
      <c r="BH654" s="192">
        <f>IF(N654="sníž. přenesená",J654,0)</f>
        <v>0</v>
      </c>
      <c r="BI654" s="192">
        <f>IF(N654="nulová",J654,0)</f>
        <v>0</v>
      </c>
      <c r="BJ654" s="19" t="s">
        <v>85</v>
      </c>
      <c r="BK654" s="192">
        <f>ROUND(I654*H654,2)</f>
        <v>0</v>
      </c>
      <c r="BL654" s="19" t="s">
        <v>350</v>
      </c>
      <c r="BM654" s="191" t="s">
        <v>1037</v>
      </c>
    </row>
    <row r="655" s="2" customFormat="1" ht="24.15" customHeight="1">
      <c r="A655" s="38"/>
      <c r="B655" s="179"/>
      <c r="C655" s="180" t="s">
        <v>1038</v>
      </c>
      <c r="D655" s="180" t="s">
        <v>180</v>
      </c>
      <c r="E655" s="181" t="s">
        <v>1039</v>
      </c>
      <c r="F655" s="182" t="s">
        <v>1040</v>
      </c>
      <c r="G655" s="183" t="s">
        <v>327</v>
      </c>
      <c r="H655" s="184">
        <v>8</v>
      </c>
      <c r="I655" s="185"/>
      <c r="J655" s="186">
        <f>ROUND(I655*H655,2)</f>
        <v>0</v>
      </c>
      <c r="K655" s="182" t="s">
        <v>1</v>
      </c>
      <c r="L655" s="39"/>
      <c r="M655" s="187" t="s">
        <v>1</v>
      </c>
      <c r="N655" s="188" t="s">
        <v>42</v>
      </c>
      <c r="O655" s="77"/>
      <c r="P655" s="189">
        <f>O655*H655</f>
        <v>0</v>
      </c>
      <c r="Q655" s="189">
        <v>0</v>
      </c>
      <c r="R655" s="189">
        <f>Q655*H655</f>
        <v>0</v>
      </c>
      <c r="S655" s="189">
        <v>0</v>
      </c>
      <c r="T655" s="190">
        <f>S655*H655</f>
        <v>0</v>
      </c>
      <c r="U655" s="38"/>
      <c r="V655" s="38"/>
      <c r="W655" s="38"/>
      <c r="X655" s="38"/>
      <c r="Y655" s="38"/>
      <c r="Z655" s="38"/>
      <c r="AA655" s="38"/>
      <c r="AB655" s="38"/>
      <c r="AC655" s="38"/>
      <c r="AD655" s="38"/>
      <c r="AE655" s="38"/>
      <c r="AR655" s="191" t="s">
        <v>350</v>
      </c>
      <c r="AT655" s="191" t="s">
        <v>180</v>
      </c>
      <c r="AU655" s="191" t="s">
        <v>87</v>
      </c>
      <c r="AY655" s="19" t="s">
        <v>177</v>
      </c>
      <c r="BE655" s="192">
        <f>IF(N655="základní",J655,0)</f>
        <v>0</v>
      </c>
      <c r="BF655" s="192">
        <f>IF(N655="snížená",J655,0)</f>
        <v>0</v>
      </c>
      <c r="BG655" s="192">
        <f>IF(N655="zákl. přenesená",J655,0)</f>
        <v>0</v>
      </c>
      <c r="BH655" s="192">
        <f>IF(N655="sníž. přenesená",J655,0)</f>
        <v>0</v>
      </c>
      <c r="BI655" s="192">
        <f>IF(N655="nulová",J655,0)</f>
        <v>0</v>
      </c>
      <c r="BJ655" s="19" t="s">
        <v>85</v>
      </c>
      <c r="BK655" s="192">
        <f>ROUND(I655*H655,2)</f>
        <v>0</v>
      </c>
      <c r="BL655" s="19" t="s">
        <v>350</v>
      </c>
      <c r="BM655" s="191" t="s">
        <v>1041</v>
      </c>
    </row>
    <row r="656" s="2" customFormat="1" ht="16.5" customHeight="1">
      <c r="A656" s="38"/>
      <c r="B656" s="179"/>
      <c r="C656" s="226" t="s">
        <v>1042</v>
      </c>
      <c r="D656" s="226" t="s">
        <v>330</v>
      </c>
      <c r="E656" s="227" t="s">
        <v>1043</v>
      </c>
      <c r="F656" s="228" t="s">
        <v>1044</v>
      </c>
      <c r="G656" s="229" t="s">
        <v>327</v>
      </c>
      <c r="H656" s="230">
        <v>8</v>
      </c>
      <c r="I656" s="231"/>
      <c r="J656" s="232">
        <f>ROUND(I656*H656,2)</f>
        <v>0</v>
      </c>
      <c r="K656" s="228" t="s">
        <v>268</v>
      </c>
      <c r="L656" s="233"/>
      <c r="M656" s="234" t="s">
        <v>1</v>
      </c>
      <c r="N656" s="235" t="s">
        <v>42</v>
      </c>
      <c r="O656" s="77"/>
      <c r="P656" s="189">
        <f>O656*H656</f>
        <v>0</v>
      </c>
      <c r="Q656" s="189">
        <v>0.00014999999999999999</v>
      </c>
      <c r="R656" s="189">
        <f>Q656*H656</f>
        <v>0.0011999999999999999</v>
      </c>
      <c r="S656" s="189">
        <v>0</v>
      </c>
      <c r="T656" s="190">
        <f>S656*H656</f>
        <v>0</v>
      </c>
      <c r="U656" s="38"/>
      <c r="V656" s="38"/>
      <c r="W656" s="38"/>
      <c r="X656" s="38"/>
      <c r="Y656" s="38"/>
      <c r="Z656" s="38"/>
      <c r="AA656" s="38"/>
      <c r="AB656" s="38"/>
      <c r="AC656" s="38"/>
      <c r="AD656" s="38"/>
      <c r="AE656" s="38"/>
      <c r="AR656" s="191" t="s">
        <v>440</v>
      </c>
      <c r="AT656" s="191" t="s">
        <v>330</v>
      </c>
      <c r="AU656" s="191" t="s">
        <v>87</v>
      </c>
      <c r="AY656" s="19" t="s">
        <v>177</v>
      </c>
      <c r="BE656" s="192">
        <f>IF(N656="základní",J656,0)</f>
        <v>0</v>
      </c>
      <c r="BF656" s="192">
        <f>IF(N656="snížená",J656,0)</f>
        <v>0</v>
      </c>
      <c r="BG656" s="192">
        <f>IF(N656="zákl. přenesená",J656,0)</f>
        <v>0</v>
      </c>
      <c r="BH656" s="192">
        <f>IF(N656="sníž. přenesená",J656,0)</f>
        <v>0</v>
      </c>
      <c r="BI656" s="192">
        <f>IF(N656="nulová",J656,0)</f>
        <v>0</v>
      </c>
      <c r="BJ656" s="19" t="s">
        <v>85</v>
      </c>
      <c r="BK656" s="192">
        <f>ROUND(I656*H656,2)</f>
        <v>0</v>
      </c>
      <c r="BL656" s="19" t="s">
        <v>350</v>
      </c>
      <c r="BM656" s="191" t="s">
        <v>1045</v>
      </c>
    </row>
    <row r="657" s="2" customFormat="1" ht="21.75" customHeight="1">
      <c r="A657" s="38"/>
      <c r="B657" s="179"/>
      <c r="C657" s="180" t="s">
        <v>1046</v>
      </c>
      <c r="D657" s="180" t="s">
        <v>180</v>
      </c>
      <c r="E657" s="181" t="s">
        <v>1047</v>
      </c>
      <c r="F657" s="182" t="s">
        <v>1048</v>
      </c>
      <c r="G657" s="183" t="s">
        <v>327</v>
      </c>
      <c r="H657" s="184">
        <v>8</v>
      </c>
      <c r="I657" s="185"/>
      <c r="J657" s="186">
        <f>ROUND(I657*H657,2)</f>
        <v>0</v>
      </c>
      <c r="K657" s="182" t="s">
        <v>268</v>
      </c>
      <c r="L657" s="39"/>
      <c r="M657" s="187" t="s">
        <v>1</v>
      </c>
      <c r="N657" s="188" t="s">
        <v>42</v>
      </c>
      <c r="O657" s="77"/>
      <c r="P657" s="189">
        <f>O657*H657</f>
        <v>0</v>
      </c>
      <c r="Q657" s="189">
        <v>0</v>
      </c>
      <c r="R657" s="189">
        <f>Q657*H657</f>
        <v>0</v>
      </c>
      <c r="S657" s="189">
        <v>0</v>
      </c>
      <c r="T657" s="190">
        <f>S657*H657</f>
        <v>0</v>
      </c>
      <c r="U657" s="38"/>
      <c r="V657" s="38"/>
      <c r="W657" s="38"/>
      <c r="X657" s="38"/>
      <c r="Y657" s="38"/>
      <c r="Z657" s="38"/>
      <c r="AA657" s="38"/>
      <c r="AB657" s="38"/>
      <c r="AC657" s="38"/>
      <c r="AD657" s="38"/>
      <c r="AE657" s="38"/>
      <c r="AR657" s="191" t="s">
        <v>350</v>
      </c>
      <c r="AT657" s="191" t="s">
        <v>180</v>
      </c>
      <c r="AU657" s="191" t="s">
        <v>87</v>
      </c>
      <c r="AY657" s="19" t="s">
        <v>177</v>
      </c>
      <c r="BE657" s="192">
        <f>IF(N657="základní",J657,0)</f>
        <v>0</v>
      </c>
      <c r="BF657" s="192">
        <f>IF(N657="snížená",J657,0)</f>
        <v>0</v>
      </c>
      <c r="BG657" s="192">
        <f>IF(N657="zákl. přenesená",J657,0)</f>
        <v>0</v>
      </c>
      <c r="BH657" s="192">
        <f>IF(N657="sníž. přenesená",J657,0)</f>
        <v>0</v>
      </c>
      <c r="BI657" s="192">
        <f>IF(N657="nulová",J657,0)</f>
        <v>0</v>
      </c>
      <c r="BJ657" s="19" t="s">
        <v>85</v>
      </c>
      <c r="BK657" s="192">
        <f>ROUND(I657*H657,2)</f>
        <v>0</v>
      </c>
      <c r="BL657" s="19" t="s">
        <v>350</v>
      </c>
      <c r="BM657" s="191" t="s">
        <v>1049</v>
      </c>
    </row>
    <row r="658" s="2" customFormat="1" ht="16.5" customHeight="1">
      <c r="A658" s="38"/>
      <c r="B658" s="179"/>
      <c r="C658" s="226" t="s">
        <v>1050</v>
      </c>
      <c r="D658" s="226" t="s">
        <v>330</v>
      </c>
      <c r="E658" s="227" t="s">
        <v>1051</v>
      </c>
      <c r="F658" s="228" t="s">
        <v>1052</v>
      </c>
      <c r="G658" s="229" t="s">
        <v>327</v>
      </c>
      <c r="H658" s="230">
        <v>8</v>
      </c>
      <c r="I658" s="231"/>
      <c r="J658" s="232">
        <f>ROUND(I658*H658,2)</f>
        <v>0</v>
      </c>
      <c r="K658" s="228" t="s">
        <v>1</v>
      </c>
      <c r="L658" s="233"/>
      <c r="M658" s="234" t="s">
        <v>1</v>
      </c>
      <c r="N658" s="235" t="s">
        <v>42</v>
      </c>
      <c r="O658" s="77"/>
      <c r="P658" s="189">
        <f>O658*H658</f>
        <v>0</v>
      </c>
      <c r="Q658" s="189">
        <v>0.0011999999999999999</v>
      </c>
      <c r="R658" s="189">
        <f>Q658*H658</f>
        <v>0.0095999999999999992</v>
      </c>
      <c r="S658" s="189">
        <v>0</v>
      </c>
      <c r="T658" s="190">
        <f>S658*H658</f>
        <v>0</v>
      </c>
      <c r="U658" s="38"/>
      <c r="V658" s="38"/>
      <c r="W658" s="38"/>
      <c r="X658" s="38"/>
      <c r="Y658" s="38"/>
      <c r="Z658" s="38"/>
      <c r="AA658" s="38"/>
      <c r="AB658" s="38"/>
      <c r="AC658" s="38"/>
      <c r="AD658" s="38"/>
      <c r="AE658" s="38"/>
      <c r="AR658" s="191" t="s">
        <v>440</v>
      </c>
      <c r="AT658" s="191" t="s">
        <v>330</v>
      </c>
      <c r="AU658" s="191" t="s">
        <v>87</v>
      </c>
      <c r="AY658" s="19" t="s">
        <v>177</v>
      </c>
      <c r="BE658" s="192">
        <f>IF(N658="základní",J658,0)</f>
        <v>0</v>
      </c>
      <c r="BF658" s="192">
        <f>IF(N658="snížená",J658,0)</f>
        <v>0</v>
      </c>
      <c r="BG658" s="192">
        <f>IF(N658="zákl. přenesená",J658,0)</f>
        <v>0</v>
      </c>
      <c r="BH658" s="192">
        <f>IF(N658="sníž. přenesená",J658,0)</f>
        <v>0</v>
      </c>
      <c r="BI658" s="192">
        <f>IF(N658="nulová",J658,0)</f>
        <v>0</v>
      </c>
      <c r="BJ658" s="19" t="s">
        <v>85</v>
      </c>
      <c r="BK658" s="192">
        <f>ROUND(I658*H658,2)</f>
        <v>0</v>
      </c>
      <c r="BL658" s="19" t="s">
        <v>350</v>
      </c>
      <c r="BM658" s="191" t="s">
        <v>1053</v>
      </c>
    </row>
    <row r="659" s="2" customFormat="1" ht="16.5" customHeight="1">
      <c r="A659" s="38"/>
      <c r="B659" s="179"/>
      <c r="C659" s="180" t="s">
        <v>1054</v>
      </c>
      <c r="D659" s="180" t="s">
        <v>180</v>
      </c>
      <c r="E659" s="181" t="s">
        <v>1055</v>
      </c>
      <c r="F659" s="182" t="s">
        <v>1056</v>
      </c>
      <c r="G659" s="183" t="s">
        <v>183</v>
      </c>
      <c r="H659" s="184">
        <v>1</v>
      </c>
      <c r="I659" s="185"/>
      <c r="J659" s="186">
        <f>ROUND(I659*H659,2)</f>
        <v>0</v>
      </c>
      <c r="K659" s="182" t="s">
        <v>1</v>
      </c>
      <c r="L659" s="39"/>
      <c r="M659" s="187" t="s">
        <v>1</v>
      </c>
      <c r="N659" s="188" t="s">
        <v>42</v>
      </c>
      <c r="O659" s="77"/>
      <c r="P659" s="189">
        <f>O659*H659</f>
        <v>0</v>
      </c>
      <c r="Q659" s="189">
        <v>0</v>
      </c>
      <c r="R659" s="189">
        <f>Q659*H659</f>
        <v>0</v>
      </c>
      <c r="S659" s="189">
        <v>0</v>
      </c>
      <c r="T659" s="190">
        <f>S659*H659</f>
        <v>0</v>
      </c>
      <c r="U659" s="38"/>
      <c r="V659" s="38"/>
      <c r="W659" s="38"/>
      <c r="X659" s="38"/>
      <c r="Y659" s="38"/>
      <c r="Z659" s="38"/>
      <c r="AA659" s="38"/>
      <c r="AB659" s="38"/>
      <c r="AC659" s="38"/>
      <c r="AD659" s="38"/>
      <c r="AE659" s="38"/>
      <c r="AR659" s="191" t="s">
        <v>350</v>
      </c>
      <c r="AT659" s="191" t="s">
        <v>180</v>
      </c>
      <c r="AU659" s="191" t="s">
        <v>87</v>
      </c>
      <c r="AY659" s="19" t="s">
        <v>177</v>
      </c>
      <c r="BE659" s="192">
        <f>IF(N659="základní",J659,0)</f>
        <v>0</v>
      </c>
      <c r="BF659" s="192">
        <f>IF(N659="snížená",J659,0)</f>
        <v>0</v>
      </c>
      <c r="BG659" s="192">
        <f>IF(N659="zákl. přenesená",J659,0)</f>
        <v>0</v>
      </c>
      <c r="BH659" s="192">
        <f>IF(N659="sníž. přenesená",J659,0)</f>
        <v>0</v>
      </c>
      <c r="BI659" s="192">
        <f>IF(N659="nulová",J659,0)</f>
        <v>0</v>
      </c>
      <c r="BJ659" s="19" t="s">
        <v>85</v>
      </c>
      <c r="BK659" s="192">
        <f>ROUND(I659*H659,2)</f>
        <v>0</v>
      </c>
      <c r="BL659" s="19" t="s">
        <v>350</v>
      </c>
      <c r="BM659" s="191" t="s">
        <v>1057</v>
      </c>
    </row>
    <row r="660" s="2" customFormat="1" ht="16.5" customHeight="1">
      <c r="A660" s="38"/>
      <c r="B660" s="179"/>
      <c r="C660" s="180" t="s">
        <v>1058</v>
      </c>
      <c r="D660" s="180" t="s">
        <v>180</v>
      </c>
      <c r="E660" s="181" t="s">
        <v>1059</v>
      </c>
      <c r="F660" s="182" t="s">
        <v>1060</v>
      </c>
      <c r="G660" s="183" t="s">
        <v>650</v>
      </c>
      <c r="H660" s="184">
        <v>5</v>
      </c>
      <c r="I660" s="185"/>
      <c r="J660" s="186">
        <f>ROUND(I660*H660,2)</f>
        <v>0</v>
      </c>
      <c r="K660" s="182" t="s">
        <v>1</v>
      </c>
      <c r="L660" s="39"/>
      <c r="M660" s="187" t="s">
        <v>1</v>
      </c>
      <c r="N660" s="188" t="s">
        <v>42</v>
      </c>
      <c r="O660" s="77"/>
      <c r="P660" s="189">
        <f>O660*H660</f>
        <v>0</v>
      </c>
      <c r="Q660" s="189">
        <v>0</v>
      </c>
      <c r="R660" s="189">
        <f>Q660*H660</f>
        <v>0</v>
      </c>
      <c r="S660" s="189">
        <v>0</v>
      </c>
      <c r="T660" s="190">
        <f>S660*H660</f>
        <v>0</v>
      </c>
      <c r="U660" s="38"/>
      <c r="V660" s="38"/>
      <c r="W660" s="38"/>
      <c r="X660" s="38"/>
      <c r="Y660" s="38"/>
      <c r="Z660" s="38"/>
      <c r="AA660" s="38"/>
      <c r="AB660" s="38"/>
      <c r="AC660" s="38"/>
      <c r="AD660" s="38"/>
      <c r="AE660" s="38"/>
      <c r="AR660" s="191" t="s">
        <v>350</v>
      </c>
      <c r="AT660" s="191" t="s">
        <v>180</v>
      </c>
      <c r="AU660" s="191" t="s">
        <v>87</v>
      </c>
      <c r="AY660" s="19" t="s">
        <v>177</v>
      </c>
      <c r="BE660" s="192">
        <f>IF(N660="základní",J660,0)</f>
        <v>0</v>
      </c>
      <c r="BF660" s="192">
        <f>IF(N660="snížená",J660,0)</f>
        <v>0</v>
      </c>
      <c r="BG660" s="192">
        <f>IF(N660="zákl. přenesená",J660,0)</f>
        <v>0</v>
      </c>
      <c r="BH660" s="192">
        <f>IF(N660="sníž. přenesená",J660,0)</f>
        <v>0</v>
      </c>
      <c r="BI660" s="192">
        <f>IF(N660="nulová",J660,0)</f>
        <v>0</v>
      </c>
      <c r="BJ660" s="19" t="s">
        <v>85</v>
      </c>
      <c r="BK660" s="192">
        <f>ROUND(I660*H660,2)</f>
        <v>0</v>
      </c>
      <c r="BL660" s="19" t="s">
        <v>350</v>
      </c>
      <c r="BM660" s="191" t="s">
        <v>1061</v>
      </c>
    </row>
    <row r="661" s="14" customFormat="1">
      <c r="A661" s="14"/>
      <c r="B661" s="210"/>
      <c r="C661" s="14"/>
      <c r="D661" s="193" t="s">
        <v>271</v>
      </c>
      <c r="E661" s="211" t="s">
        <v>1</v>
      </c>
      <c r="F661" s="212" t="s">
        <v>1062</v>
      </c>
      <c r="G661" s="14"/>
      <c r="H661" s="213">
        <v>5</v>
      </c>
      <c r="I661" s="214"/>
      <c r="J661" s="14"/>
      <c r="K661" s="14"/>
      <c r="L661" s="210"/>
      <c r="M661" s="215"/>
      <c r="N661" s="216"/>
      <c r="O661" s="216"/>
      <c r="P661" s="216"/>
      <c r="Q661" s="216"/>
      <c r="R661" s="216"/>
      <c r="S661" s="216"/>
      <c r="T661" s="217"/>
      <c r="U661" s="14"/>
      <c r="V661" s="14"/>
      <c r="W661" s="14"/>
      <c r="X661" s="14"/>
      <c r="Y661" s="14"/>
      <c r="Z661" s="14"/>
      <c r="AA661" s="14"/>
      <c r="AB661" s="14"/>
      <c r="AC661" s="14"/>
      <c r="AD661" s="14"/>
      <c r="AE661" s="14"/>
      <c r="AT661" s="211" t="s">
        <v>271</v>
      </c>
      <c r="AU661" s="211" t="s">
        <v>87</v>
      </c>
      <c r="AV661" s="14" t="s">
        <v>87</v>
      </c>
      <c r="AW661" s="14" t="s">
        <v>32</v>
      </c>
      <c r="AX661" s="14" t="s">
        <v>85</v>
      </c>
      <c r="AY661" s="211" t="s">
        <v>177</v>
      </c>
    </row>
    <row r="662" s="2" customFormat="1" ht="24.15" customHeight="1">
      <c r="A662" s="38"/>
      <c r="B662" s="179"/>
      <c r="C662" s="180" t="s">
        <v>1063</v>
      </c>
      <c r="D662" s="180" t="s">
        <v>180</v>
      </c>
      <c r="E662" s="181" t="s">
        <v>1064</v>
      </c>
      <c r="F662" s="182" t="s">
        <v>1065</v>
      </c>
      <c r="G662" s="183" t="s">
        <v>327</v>
      </c>
      <c r="H662" s="184">
        <v>1</v>
      </c>
      <c r="I662" s="185"/>
      <c r="J662" s="186">
        <f>ROUND(I662*H662,2)</f>
        <v>0</v>
      </c>
      <c r="K662" s="182" t="s">
        <v>268</v>
      </c>
      <c r="L662" s="39"/>
      <c r="M662" s="187" t="s">
        <v>1</v>
      </c>
      <c r="N662" s="188" t="s">
        <v>42</v>
      </c>
      <c r="O662" s="77"/>
      <c r="P662" s="189">
        <f>O662*H662</f>
        <v>0</v>
      </c>
      <c r="Q662" s="189">
        <v>0</v>
      </c>
      <c r="R662" s="189">
        <f>Q662*H662</f>
        <v>0</v>
      </c>
      <c r="S662" s="189">
        <v>0</v>
      </c>
      <c r="T662" s="190">
        <f>S662*H662</f>
        <v>0</v>
      </c>
      <c r="U662" s="38"/>
      <c r="V662" s="38"/>
      <c r="W662" s="38"/>
      <c r="X662" s="38"/>
      <c r="Y662" s="38"/>
      <c r="Z662" s="38"/>
      <c r="AA662" s="38"/>
      <c r="AB662" s="38"/>
      <c r="AC662" s="38"/>
      <c r="AD662" s="38"/>
      <c r="AE662" s="38"/>
      <c r="AR662" s="191" t="s">
        <v>350</v>
      </c>
      <c r="AT662" s="191" t="s">
        <v>180</v>
      </c>
      <c r="AU662" s="191" t="s">
        <v>87</v>
      </c>
      <c r="AY662" s="19" t="s">
        <v>177</v>
      </c>
      <c r="BE662" s="192">
        <f>IF(N662="základní",J662,0)</f>
        <v>0</v>
      </c>
      <c r="BF662" s="192">
        <f>IF(N662="snížená",J662,0)</f>
        <v>0</v>
      </c>
      <c r="BG662" s="192">
        <f>IF(N662="zákl. přenesená",J662,0)</f>
        <v>0</v>
      </c>
      <c r="BH662" s="192">
        <f>IF(N662="sníž. přenesená",J662,0)</f>
        <v>0</v>
      </c>
      <c r="BI662" s="192">
        <f>IF(N662="nulová",J662,0)</f>
        <v>0</v>
      </c>
      <c r="BJ662" s="19" t="s">
        <v>85</v>
      </c>
      <c r="BK662" s="192">
        <f>ROUND(I662*H662,2)</f>
        <v>0</v>
      </c>
      <c r="BL662" s="19" t="s">
        <v>350</v>
      </c>
      <c r="BM662" s="191" t="s">
        <v>1066</v>
      </c>
    </row>
    <row r="663" s="2" customFormat="1" ht="24.15" customHeight="1">
      <c r="A663" s="38"/>
      <c r="B663" s="179"/>
      <c r="C663" s="226" t="s">
        <v>1067</v>
      </c>
      <c r="D663" s="226" t="s">
        <v>330</v>
      </c>
      <c r="E663" s="227" t="s">
        <v>1068</v>
      </c>
      <c r="F663" s="228" t="s">
        <v>1069</v>
      </c>
      <c r="G663" s="229" t="s">
        <v>327</v>
      </c>
      <c r="H663" s="230">
        <v>1</v>
      </c>
      <c r="I663" s="231"/>
      <c r="J663" s="232">
        <f>ROUND(I663*H663,2)</f>
        <v>0</v>
      </c>
      <c r="K663" s="228" t="s">
        <v>268</v>
      </c>
      <c r="L663" s="233"/>
      <c r="M663" s="234" t="s">
        <v>1</v>
      </c>
      <c r="N663" s="235" t="s">
        <v>42</v>
      </c>
      <c r="O663" s="77"/>
      <c r="P663" s="189">
        <f>O663*H663</f>
        <v>0</v>
      </c>
      <c r="Q663" s="189">
        <v>0.00108</v>
      </c>
      <c r="R663" s="189">
        <f>Q663*H663</f>
        <v>0.00108</v>
      </c>
      <c r="S663" s="189">
        <v>0</v>
      </c>
      <c r="T663" s="190">
        <f>S663*H663</f>
        <v>0</v>
      </c>
      <c r="U663" s="38"/>
      <c r="V663" s="38"/>
      <c r="W663" s="38"/>
      <c r="X663" s="38"/>
      <c r="Y663" s="38"/>
      <c r="Z663" s="38"/>
      <c r="AA663" s="38"/>
      <c r="AB663" s="38"/>
      <c r="AC663" s="38"/>
      <c r="AD663" s="38"/>
      <c r="AE663" s="38"/>
      <c r="AR663" s="191" t="s">
        <v>440</v>
      </c>
      <c r="AT663" s="191" t="s">
        <v>330</v>
      </c>
      <c r="AU663" s="191" t="s">
        <v>87</v>
      </c>
      <c r="AY663" s="19" t="s">
        <v>177</v>
      </c>
      <c r="BE663" s="192">
        <f>IF(N663="základní",J663,0)</f>
        <v>0</v>
      </c>
      <c r="BF663" s="192">
        <f>IF(N663="snížená",J663,0)</f>
        <v>0</v>
      </c>
      <c r="BG663" s="192">
        <f>IF(N663="zákl. přenesená",J663,0)</f>
        <v>0</v>
      </c>
      <c r="BH663" s="192">
        <f>IF(N663="sníž. přenesená",J663,0)</f>
        <v>0</v>
      </c>
      <c r="BI663" s="192">
        <f>IF(N663="nulová",J663,0)</f>
        <v>0</v>
      </c>
      <c r="BJ663" s="19" t="s">
        <v>85</v>
      </c>
      <c r="BK663" s="192">
        <f>ROUND(I663*H663,2)</f>
        <v>0</v>
      </c>
      <c r="BL663" s="19" t="s">
        <v>350</v>
      </c>
      <c r="BM663" s="191" t="s">
        <v>1070</v>
      </c>
    </row>
    <row r="664" s="2" customFormat="1" ht="24.15" customHeight="1">
      <c r="A664" s="38"/>
      <c r="B664" s="179"/>
      <c r="C664" s="180" t="s">
        <v>1071</v>
      </c>
      <c r="D664" s="180" t="s">
        <v>180</v>
      </c>
      <c r="E664" s="181" t="s">
        <v>1072</v>
      </c>
      <c r="F664" s="182" t="s">
        <v>1073</v>
      </c>
      <c r="G664" s="183" t="s">
        <v>183</v>
      </c>
      <c r="H664" s="184">
        <v>4</v>
      </c>
      <c r="I664" s="185"/>
      <c r="J664" s="186">
        <f>ROUND(I664*H664,2)</f>
        <v>0</v>
      </c>
      <c r="K664" s="182" t="s">
        <v>1</v>
      </c>
      <c r="L664" s="39"/>
      <c r="M664" s="187" t="s">
        <v>1</v>
      </c>
      <c r="N664" s="188" t="s">
        <v>42</v>
      </c>
      <c r="O664" s="77"/>
      <c r="P664" s="189">
        <f>O664*H664</f>
        <v>0</v>
      </c>
      <c r="Q664" s="189">
        <v>0</v>
      </c>
      <c r="R664" s="189">
        <f>Q664*H664</f>
        <v>0</v>
      </c>
      <c r="S664" s="189">
        <v>0</v>
      </c>
      <c r="T664" s="190">
        <f>S664*H664</f>
        <v>0</v>
      </c>
      <c r="U664" s="38"/>
      <c r="V664" s="38"/>
      <c r="W664" s="38"/>
      <c r="X664" s="38"/>
      <c r="Y664" s="38"/>
      <c r="Z664" s="38"/>
      <c r="AA664" s="38"/>
      <c r="AB664" s="38"/>
      <c r="AC664" s="38"/>
      <c r="AD664" s="38"/>
      <c r="AE664" s="38"/>
      <c r="AR664" s="191" t="s">
        <v>350</v>
      </c>
      <c r="AT664" s="191" t="s">
        <v>180</v>
      </c>
      <c r="AU664" s="191" t="s">
        <v>87</v>
      </c>
      <c r="AY664" s="19" t="s">
        <v>177</v>
      </c>
      <c r="BE664" s="192">
        <f>IF(N664="základní",J664,0)</f>
        <v>0</v>
      </c>
      <c r="BF664" s="192">
        <f>IF(N664="snížená",J664,0)</f>
        <v>0</v>
      </c>
      <c r="BG664" s="192">
        <f>IF(N664="zákl. přenesená",J664,0)</f>
        <v>0</v>
      </c>
      <c r="BH664" s="192">
        <f>IF(N664="sníž. přenesená",J664,0)</f>
        <v>0</v>
      </c>
      <c r="BI664" s="192">
        <f>IF(N664="nulová",J664,0)</f>
        <v>0</v>
      </c>
      <c r="BJ664" s="19" t="s">
        <v>85</v>
      </c>
      <c r="BK664" s="192">
        <f>ROUND(I664*H664,2)</f>
        <v>0</v>
      </c>
      <c r="BL664" s="19" t="s">
        <v>350</v>
      </c>
      <c r="BM664" s="191" t="s">
        <v>1074</v>
      </c>
    </row>
    <row r="665" s="2" customFormat="1">
      <c r="A665" s="38"/>
      <c r="B665" s="39"/>
      <c r="C665" s="38"/>
      <c r="D665" s="193" t="s">
        <v>187</v>
      </c>
      <c r="E665" s="38"/>
      <c r="F665" s="194" t="s">
        <v>1075</v>
      </c>
      <c r="G665" s="38"/>
      <c r="H665" s="38"/>
      <c r="I665" s="195"/>
      <c r="J665" s="38"/>
      <c r="K665" s="38"/>
      <c r="L665" s="39"/>
      <c r="M665" s="196"/>
      <c r="N665" s="197"/>
      <c r="O665" s="77"/>
      <c r="P665" s="77"/>
      <c r="Q665" s="77"/>
      <c r="R665" s="77"/>
      <c r="S665" s="77"/>
      <c r="T665" s="78"/>
      <c r="U665" s="38"/>
      <c r="V665" s="38"/>
      <c r="W665" s="38"/>
      <c r="X665" s="38"/>
      <c r="Y665" s="38"/>
      <c r="Z665" s="38"/>
      <c r="AA665" s="38"/>
      <c r="AB665" s="38"/>
      <c r="AC665" s="38"/>
      <c r="AD665" s="38"/>
      <c r="AE665" s="38"/>
      <c r="AT665" s="19" t="s">
        <v>187</v>
      </c>
      <c r="AU665" s="19" t="s">
        <v>87</v>
      </c>
    </row>
    <row r="666" s="2" customFormat="1" ht="24.15" customHeight="1">
      <c r="A666" s="38"/>
      <c r="B666" s="179"/>
      <c r="C666" s="180" t="s">
        <v>1076</v>
      </c>
      <c r="D666" s="180" t="s">
        <v>180</v>
      </c>
      <c r="E666" s="181" t="s">
        <v>1077</v>
      </c>
      <c r="F666" s="182" t="s">
        <v>1078</v>
      </c>
      <c r="G666" s="183" t="s">
        <v>183</v>
      </c>
      <c r="H666" s="184">
        <v>1</v>
      </c>
      <c r="I666" s="185"/>
      <c r="J666" s="186">
        <f>ROUND(I666*H666,2)</f>
        <v>0</v>
      </c>
      <c r="K666" s="182" t="s">
        <v>1</v>
      </c>
      <c r="L666" s="39"/>
      <c r="M666" s="187" t="s">
        <v>1</v>
      </c>
      <c r="N666" s="188" t="s">
        <v>42</v>
      </c>
      <c r="O666" s="77"/>
      <c r="P666" s="189">
        <f>O666*H666</f>
        <v>0</v>
      </c>
      <c r="Q666" s="189">
        <v>0</v>
      </c>
      <c r="R666" s="189">
        <f>Q666*H666</f>
        <v>0</v>
      </c>
      <c r="S666" s="189">
        <v>0</v>
      </c>
      <c r="T666" s="190">
        <f>S666*H666</f>
        <v>0</v>
      </c>
      <c r="U666" s="38"/>
      <c r="V666" s="38"/>
      <c r="W666" s="38"/>
      <c r="X666" s="38"/>
      <c r="Y666" s="38"/>
      <c r="Z666" s="38"/>
      <c r="AA666" s="38"/>
      <c r="AB666" s="38"/>
      <c r="AC666" s="38"/>
      <c r="AD666" s="38"/>
      <c r="AE666" s="38"/>
      <c r="AR666" s="191" t="s">
        <v>350</v>
      </c>
      <c r="AT666" s="191" t="s">
        <v>180</v>
      </c>
      <c r="AU666" s="191" t="s">
        <v>87</v>
      </c>
      <c r="AY666" s="19" t="s">
        <v>177</v>
      </c>
      <c r="BE666" s="192">
        <f>IF(N666="základní",J666,0)</f>
        <v>0</v>
      </c>
      <c r="BF666" s="192">
        <f>IF(N666="snížená",J666,0)</f>
        <v>0</v>
      </c>
      <c r="BG666" s="192">
        <f>IF(N666="zákl. přenesená",J666,0)</f>
        <v>0</v>
      </c>
      <c r="BH666" s="192">
        <f>IF(N666="sníž. přenesená",J666,0)</f>
        <v>0</v>
      </c>
      <c r="BI666" s="192">
        <f>IF(N666="nulová",J666,0)</f>
        <v>0</v>
      </c>
      <c r="BJ666" s="19" t="s">
        <v>85</v>
      </c>
      <c r="BK666" s="192">
        <f>ROUND(I666*H666,2)</f>
        <v>0</v>
      </c>
      <c r="BL666" s="19" t="s">
        <v>350</v>
      </c>
      <c r="BM666" s="191" t="s">
        <v>1079</v>
      </c>
    </row>
    <row r="667" s="2" customFormat="1">
      <c r="A667" s="38"/>
      <c r="B667" s="39"/>
      <c r="C667" s="38"/>
      <c r="D667" s="193" t="s">
        <v>187</v>
      </c>
      <c r="E667" s="38"/>
      <c r="F667" s="194" t="s">
        <v>1075</v>
      </c>
      <c r="G667" s="38"/>
      <c r="H667" s="38"/>
      <c r="I667" s="195"/>
      <c r="J667" s="38"/>
      <c r="K667" s="38"/>
      <c r="L667" s="39"/>
      <c r="M667" s="196"/>
      <c r="N667" s="197"/>
      <c r="O667" s="77"/>
      <c r="P667" s="77"/>
      <c r="Q667" s="77"/>
      <c r="R667" s="77"/>
      <c r="S667" s="77"/>
      <c r="T667" s="78"/>
      <c r="U667" s="38"/>
      <c r="V667" s="38"/>
      <c r="W667" s="38"/>
      <c r="X667" s="38"/>
      <c r="Y667" s="38"/>
      <c r="Z667" s="38"/>
      <c r="AA667" s="38"/>
      <c r="AB667" s="38"/>
      <c r="AC667" s="38"/>
      <c r="AD667" s="38"/>
      <c r="AE667" s="38"/>
      <c r="AT667" s="19" t="s">
        <v>187</v>
      </c>
      <c r="AU667" s="19" t="s">
        <v>87</v>
      </c>
    </row>
    <row r="668" s="2" customFormat="1" ht="24.15" customHeight="1">
      <c r="A668" s="38"/>
      <c r="B668" s="179"/>
      <c r="C668" s="180" t="s">
        <v>1080</v>
      </c>
      <c r="D668" s="180" t="s">
        <v>180</v>
      </c>
      <c r="E668" s="181" t="s">
        <v>1081</v>
      </c>
      <c r="F668" s="182" t="s">
        <v>1082</v>
      </c>
      <c r="G668" s="183" t="s">
        <v>183</v>
      </c>
      <c r="H668" s="184">
        <v>1</v>
      </c>
      <c r="I668" s="185"/>
      <c r="J668" s="186">
        <f>ROUND(I668*H668,2)</f>
        <v>0</v>
      </c>
      <c r="K668" s="182" t="s">
        <v>1</v>
      </c>
      <c r="L668" s="39"/>
      <c r="M668" s="187" t="s">
        <v>1</v>
      </c>
      <c r="N668" s="188" t="s">
        <v>42</v>
      </c>
      <c r="O668" s="77"/>
      <c r="P668" s="189">
        <f>O668*H668</f>
        <v>0</v>
      </c>
      <c r="Q668" s="189">
        <v>0</v>
      </c>
      <c r="R668" s="189">
        <f>Q668*H668</f>
        <v>0</v>
      </c>
      <c r="S668" s="189">
        <v>0</v>
      </c>
      <c r="T668" s="190">
        <f>S668*H668</f>
        <v>0</v>
      </c>
      <c r="U668" s="38"/>
      <c r="V668" s="38"/>
      <c r="W668" s="38"/>
      <c r="X668" s="38"/>
      <c r="Y668" s="38"/>
      <c r="Z668" s="38"/>
      <c r="AA668" s="38"/>
      <c r="AB668" s="38"/>
      <c r="AC668" s="38"/>
      <c r="AD668" s="38"/>
      <c r="AE668" s="38"/>
      <c r="AR668" s="191" t="s">
        <v>350</v>
      </c>
      <c r="AT668" s="191" t="s">
        <v>180</v>
      </c>
      <c r="AU668" s="191" t="s">
        <v>87</v>
      </c>
      <c r="AY668" s="19" t="s">
        <v>177</v>
      </c>
      <c r="BE668" s="192">
        <f>IF(N668="základní",J668,0)</f>
        <v>0</v>
      </c>
      <c r="BF668" s="192">
        <f>IF(N668="snížená",J668,0)</f>
        <v>0</v>
      </c>
      <c r="BG668" s="192">
        <f>IF(N668="zákl. přenesená",J668,0)</f>
        <v>0</v>
      </c>
      <c r="BH668" s="192">
        <f>IF(N668="sníž. přenesená",J668,0)</f>
        <v>0</v>
      </c>
      <c r="BI668" s="192">
        <f>IF(N668="nulová",J668,0)</f>
        <v>0</v>
      </c>
      <c r="BJ668" s="19" t="s">
        <v>85</v>
      </c>
      <c r="BK668" s="192">
        <f>ROUND(I668*H668,2)</f>
        <v>0</v>
      </c>
      <c r="BL668" s="19" t="s">
        <v>350</v>
      </c>
      <c r="BM668" s="191" t="s">
        <v>1083</v>
      </c>
    </row>
    <row r="669" s="2" customFormat="1">
      <c r="A669" s="38"/>
      <c r="B669" s="39"/>
      <c r="C669" s="38"/>
      <c r="D669" s="193" t="s">
        <v>187</v>
      </c>
      <c r="E669" s="38"/>
      <c r="F669" s="194" t="s">
        <v>1075</v>
      </c>
      <c r="G669" s="38"/>
      <c r="H669" s="38"/>
      <c r="I669" s="195"/>
      <c r="J669" s="38"/>
      <c r="K669" s="38"/>
      <c r="L669" s="39"/>
      <c r="M669" s="196"/>
      <c r="N669" s="197"/>
      <c r="O669" s="77"/>
      <c r="P669" s="77"/>
      <c r="Q669" s="77"/>
      <c r="R669" s="77"/>
      <c r="S669" s="77"/>
      <c r="T669" s="78"/>
      <c r="U669" s="38"/>
      <c r="V669" s="38"/>
      <c r="W669" s="38"/>
      <c r="X669" s="38"/>
      <c r="Y669" s="38"/>
      <c r="Z669" s="38"/>
      <c r="AA669" s="38"/>
      <c r="AB669" s="38"/>
      <c r="AC669" s="38"/>
      <c r="AD669" s="38"/>
      <c r="AE669" s="38"/>
      <c r="AT669" s="19" t="s">
        <v>187</v>
      </c>
      <c r="AU669" s="19" t="s">
        <v>87</v>
      </c>
    </row>
    <row r="670" s="2" customFormat="1" ht="24.15" customHeight="1">
      <c r="A670" s="38"/>
      <c r="B670" s="179"/>
      <c r="C670" s="180" t="s">
        <v>1084</v>
      </c>
      <c r="D670" s="180" t="s">
        <v>180</v>
      </c>
      <c r="E670" s="181" t="s">
        <v>1085</v>
      </c>
      <c r="F670" s="182" t="s">
        <v>1086</v>
      </c>
      <c r="G670" s="183" t="s">
        <v>183</v>
      </c>
      <c r="H670" s="184">
        <v>2</v>
      </c>
      <c r="I670" s="185"/>
      <c r="J670" s="186">
        <f>ROUND(I670*H670,2)</f>
        <v>0</v>
      </c>
      <c r="K670" s="182" t="s">
        <v>1</v>
      </c>
      <c r="L670" s="39"/>
      <c r="M670" s="187" t="s">
        <v>1</v>
      </c>
      <c r="N670" s="188" t="s">
        <v>42</v>
      </c>
      <c r="O670" s="77"/>
      <c r="P670" s="189">
        <f>O670*H670</f>
        <v>0</v>
      </c>
      <c r="Q670" s="189">
        <v>0</v>
      </c>
      <c r="R670" s="189">
        <f>Q670*H670</f>
        <v>0</v>
      </c>
      <c r="S670" s="189">
        <v>0</v>
      </c>
      <c r="T670" s="190">
        <f>S670*H670</f>
        <v>0</v>
      </c>
      <c r="U670" s="38"/>
      <c r="V670" s="38"/>
      <c r="W670" s="38"/>
      <c r="X670" s="38"/>
      <c r="Y670" s="38"/>
      <c r="Z670" s="38"/>
      <c r="AA670" s="38"/>
      <c r="AB670" s="38"/>
      <c r="AC670" s="38"/>
      <c r="AD670" s="38"/>
      <c r="AE670" s="38"/>
      <c r="AR670" s="191" t="s">
        <v>350</v>
      </c>
      <c r="AT670" s="191" t="s">
        <v>180</v>
      </c>
      <c r="AU670" s="191" t="s">
        <v>87</v>
      </c>
      <c r="AY670" s="19" t="s">
        <v>177</v>
      </c>
      <c r="BE670" s="192">
        <f>IF(N670="základní",J670,0)</f>
        <v>0</v>
      </c>
      <c r="BF670" s="192">
        <f>IF(N670="snížená",J670,0)</f>
        <v>0</v>
      </c>
      <c r="BG670" s="192">
        <f>IF(N670="zákl. přenesená",J670,0)</f>
        <v>0</v>
      </c>
      <c r="BH670" s="192">
        <f>IF(N670="sníž. přenesená",J670,0)</f>
        <v>0</v>
      </c>
      <c r="BI670" s="192">
        <f>IF(N670="nulová",J670,0)</f>
        <v>0</v>
      </c>
      <c r="BJ670" s="19" t="s">
        <v>85</v>
      </c>
      <c r="BK670" s="192">
        <f>ROUND(I670*H670,2)</f>
        <v>0</v>
      </c>
      <c r="BL670" s="19" t="s">
        <v>350</v>
      </c>
      <c r="BM670" s="191" t="s">
        <v>1087</v>
      </c>
    </row>
    <row r="671" s="2" customFormat="1">
      <c r="A671" s="38"/>
      <c r="B671" s="39"/>
      <c r="C671" s="38"/>
      <c r="D671" s="193" t="s">
        <v>187</v>
      </c>
      <c r="E671" s="38"/>
      <c r="F671" s="194" t="s">
        <v>1075</v>
      </c>
      <c r="G671" s="38"/>
      <c r="H671" s="38"/>
      <c r="I671" s="195"/>
      <c r="J671" s="38"/>
      <c r="K671" s="38"/>
      <c r="L671" s="39"/>
      <c r="M671" s="196"/>
      <c r="N671" s="197"/>
      <c r="O671" s="77"/>
      <c r="P671" s="77"/>
      <c r="Q671" s="77"/>
      <c r="R671" s="77"/>
      <c r="S671" s="77"/>
      <c r="T671" s="78"/>
      <c r="U671" s="38"/>
      <c r="V671" s="38"/>
      <c r="W671" s="38"/>
      <c r="X671" s="38"/>
      <c r="Y671" s="38"/>
      <c r="Z671" s="38"/>
      <c r="AA671" s="38"/>
      <c r="AB671" s="38"/>
      <c r="AC671" s="38"/>
      <c r="AD671" s="38"/>
      <c r="AE671" s="38"/>
      <c r="AT671" s="19" t="s">
        <v>187</v>
      </c>
      <c r="AU671" s="19" t="s">
        <v>87</v>
      </c>
    </row>
    <row r="672" s="2" customFormat="1" ht="24.15" customHeight="1">
      <c r="A672" s="38"/>
      <c r="B672" s="179"/>
      <c r="C672" s="180" t="s">
        <v>1088</v>
      </c>
      <c r="D672" s="180" t="s">
        <v>180</v>
      </c>
      <c r="E672" s="181" t="s">
        <v>1089</v>
      </c>
      <c r="F672" s="182" t="s">
        <v>1090</v>
      </c>
      <c r="G672" s="183" t="s">
        <v>183</v>
      </c>
      <c r="H672" s="184">
        <v>2</v>
      </c>
      <c r="I672" s="185"/>
      <c r="J672" s="186">
        <f>ROUND(I672*H672,2)</f>
        <v>0</v>
      </c>
      <c r="K672" s="182" t="s">
        <v>1</v>
      </c>
      <c r="L672" s="39"/>
      <c r="M672" s="187" t="s">
        <v>1</v>
      </c>
      <c r="N672" s="188" t="s">
        <v>42</v>
      </c>
      <c r="O672" s="77"/>
      <c r="P672" s="189">
        <f>O672*H672</f>
        <v>0</v>
      </c>
      <c r="Q672" s="189">
        <v>0</v>
      </c>
      <c r="R672" s="189">
        <f>Q672*H672</f>
        <v>0</v>
      </c>
      <c r="S672" s="189">
        <v>0</v>
      </c>
      <c r="T672" s="190">
        <f>S672*H672</f>
        <v>0</v>
      </c>
      <c r="U672" s="38"/>
      <c r="V672" s="38"/>
      <c r="W672" s="38"/>
      <c r="X672" s="38"/>
      <c r="Y672" s="38"/>
      <c r="Z672" s="38"/>
      <c r="AA672" s="38"/>
      <c r="AB672" s="38"/>
      <c r="AC672" s="38"/>
      <c r="AD672" s="38"/>
      <c r="AE672" s="38"/>
      <c r="AR672" s="191" t="s">
        <v>350</v>
      </c>
      <c r="AT672" s="191" t="s">
        <v>180</v>
      </c>
      <c r="AU672" s="191" t="s">
        <v>87</v>
      </c>
      <c r="AY672" s="19" t="s">
        <v>177</v>
      </c>
      <c r="BE672" s="192">
        <f>IF(N672="základní",J672,0)</f>
        <v>0</v>
      </c>
      <c r="BF672" s="192">
        <f>IF(N672="snížená",J672,0)</f>
        <v>0</v>
      </c>
      <c r="BG672" s="192">
        <f>IF(N672="zákl. přenesená",J672,0)</f>
        <v>0</v>
      </c>
      <c r="BH672" s="192">
        <f>IF(N672="sníž. přenesená",J672,0)</f>
        <v>0</v>
      </c>
      <c r="BI672" s="192">
        <f>IF(N672="nulová",J672,0)</f>
        <v>0</v>
      </c>
      <c r="BJ672" s="19" t="s">
        <v>85</v>
      </c>
      <c r="BK672" s="192">
        <f>ROUND(I672*H672,2)</f>
        <v>0</v>
      </c>
      <c r="BL672" s="19" t="s">
        <v>350</v>
      </c>
      <c r="BM672" s="191" t="s">
        <v>1091</v>
      </c>
    </row>
    <row r="673" s="2" customFormat="1">
      <c r="A673" s="38"/>
      <c r="B673" s="39"/>
      <c r="C673" s="38"/>
      <c r="D673" s="193" t="s">
        <v>187</v>
      </c>
      <c r="E673" s="38"/>
      <c r="F673" s="194" t="s">
        <v>1092</v>
      </c>
      <c r="G673" s="38"/>
      <c r="H673" s="38"/>
      <c r="I673" s="195"/>
      <c r="J673" s="38"/>
      <c r="K673" s="38"/>
      <c r="L673" s="39"/>
      <c r="M673" s="196"/>
      <c r="N673" s="197"/>
      <c r="O673" s="77"/>
      <c r="P673" s="77"/>
      <c r="Q673" s="77"/>
      <c r="R673" s="77"/>
      <c r="S673" s="77"/>
      <c r="T673" s="78"/>
      <c r="U673" s="38"/>
      <c r="V673" s="38"/>
      <c r="W673" s="38"/>
      <c r="X673" s="38"/>
      <c r="Y673" s="38"/>
      <c r="Z673" s="38"/>
      <c r="AA673" s="38"/>
      <c r="AB673" s="38"/>
      <c r="AC673" s="38"/>
      <c r="AD673" s="38"/>
      <c r="AE673" s="38"/>
      <c r="AT673" s="19" t="s">
        <v>187</v>
      </c>
      <c r="AU673" s="19" t="s">
        <v>87</v>
      </c>
    </row>
    <row r="674" s="2" customFormat="1" ht="21.75" customHeight="1">
      <c r="A674" s="38"/>
      <c r="B674" s="179"/>
      <c r="C674" s="180" t="s">
        <v>1093</v>
      </c>
      <c r="D674" s="180" t="s">
        <v>180</v>
      </c>
      <c r="E674" s="181" t="s">
        <v>1094</v>
      </c>
      <c r="F674" s="182" t="s">
        <v>1095</v>
      </c>
      <c r="G674" s="183" t="s">
        <v>650</v>
      </c>
      <c r="H674" s="184">
        <v>1</v>
      </c>
      <c r="I674" s="185"/>
      <c r="J674" s="186">
        <f>ROUND(I674*H674,2)</f>
        <v>0</v>
      </c>
      <c r="K674" s="182" t="s">
        <v>1</v>
      </c>
      <c r="L674" s="39"/>
      <c r="M674" s="187" t="s">
        <v>1</v>
      </c>
      <c r="N674" s="188" t="s">
        <v>42</v>
      </c>
      <c r="O674" s="77"/>
      <c r="P674" s="189">
        <f>O674*H674</f>
        <v>0</v>
      </c>
      <c r="Q674" s="189">
        <v>0</v>
      </c>
      <c r="R674" s="189">
        <f>Q674*H674</f>
        <v>0</v>
      </c>
      <c r="S674" s="189">
        <v>0</v>
      </c>
      <c r="T674" s="190">
        <f>S674*H674</f>
        <v>0</v>
      </c>
      <c r="U674" s="38"/>
      <c r="V674" s="38"/>
      <c r="W674" s="38"/>
      <c r="X674" s="38"/>
      <c r="Y674" s="38"/>
      <c r="Z674" s="38"/>
      <c r="AA674" s="38"/>
      <c r="AB674" s="38"/>
      <c r="AC674" s="38"/>
      <c r="AD674" s="38"/>
      <c r="AE674" s="38"/>
      <c r="AR674" s="191" t="s">
        <v>350</v>
      </c>
      <c r="AT674" s="191" t="s">
        <v>180</v>
      </c>
      <c r="AU674" s="191" t="s">
        <v>87</v>
      </c>
      <c r="AY674" s="19" t="s">
        <v>177</v>
      </c>
      <c r="BE674" s="192">
        <f>IF(N674="základní",J674,0)</f>
        <v>0</v>
      </c>
      <c r="BF674" s="192">
        <f>IF(N674="snížená",J674,0)</f>
        <v>0</v>
      </c>
      <c r="BG674" s="192">
        <f>IF(N674="zákl. přenesená",J674,0)</f>
        <v>0</v>
      </c>
      <c r="BH674" s="192">
        <f>IF(N674="sníž. přenesená",J674,0)</f>
        <v>0</v>
      </c>
      <c r="BI674" s="192">
        <f>IF(N674="nulová",J674,0)</f>
        <v>0</v>
      </c>
      <c r="BJ674" s="19" t="s">
        <v>85</v>
      </c>
      <c r="BK674" s="192">
        <f>ROUND(I674*H674,2)</f>
        <v>0</v>
      </c>
      <c r="BL674" s="19" t="s">
        <v>350</v>
      </c>
      <c r="BM674" s="191" t="s">
        <v>1096</v>
      </c>
    </row>
    <row r="675" s="2" customFormat="1">
      <c r="A675" s="38"/>
      <c r="B675" s="39"/>
      <c r="C675" s="38"/>
      <c r="D675" s="193" t="s">
        <v>187</v>
      </c>
      <c r="E675" s="38"/>
      <c r="F675" s="194" t="s">
        <v>1097</v>
      </c>
      <c r="G675" s="38"/>
      <c r="H675" s="38"/>
      <c r="I675" s="195"/>
      <c r="J675" s="38"/>
      <c r="K675" s="38"/>
      <c r="L675" s="39"/>
      <c r="M675" s="196"/>
      <c r="N675" s="197"/>
      <c r="O675" s="77"/>
      <c r="P675" s="77"/>
      <c r="Q675" s="77"/>
      <c r="R675" s="77"/>
      <c r="S675" s="77"/>
      <c r="T675" s="78"/>
      <c r="U675" s="38"/>
      <c r="V675" s="38"/>
      <c r="W675" s="38"/>
      <c r="X675" s="38"/>
      <c r="Y675" s="38"/>
      <c r="Z675" s="38"/>
      <c r="AA675" s="38"/>
      <c r="AB675" s="38"/>
      <c r="AC675" s="38"/>
      <c r="AD675" s="38"/>
      <c r="AE675" s="38"/>
      <c r="AT675" s="19" t="s">
        <v>187</v>
      </c>
      <c r="AU675" s="19" t="s">
        <v>87</v>
      </c>
    </row>
    <row r="676" s="2" customFormat="1" ht="21.75" customHeight="1">
      <c r="A676" s="38"/>
      <c r="B676" s="179"/>
      <c r="C676" s="180" t="s">
        <v>1098</v>
      </c>
      <c r="D676" s="180" t="s">
        <v>180</v>
      </c>
      <c r="E676" s="181" t="s">
        <v>1099</v>
      </c>
      <c r="F676" s="182" t="s">
        <v>1100</v>
      </c>
      <c r="G676" s="183" t="s">
        <v>650</v>
      </c>
      <c r="H676" s="184">
        <v>1</v>
      </c>
      <c r="I676" s="185"/>
      <c r="J676" s="186">
        <f>ROUND(I676*H676,2)</f>
        <v>0</v>
      </c>
      <c r="K676" s="182" t="s">
        <v>1</v>
      </c>
      <c r="L676" s="39"/>
      <c r="M676" s="187" t="s">
        <v>1</v>
      </c>
      <c r="N676" s="188" t="s">
        <v>42</v>
      </c>
      <c r="O676" s="77"/>
      <c r="P676" s="189">
        <f>O676*H676</f>
        <v>0</v>
      </c>
      <c r="Q676" s="189">
        <v>0</v>
      </c>
      <c r="R676" s="189">
        <f>Q676*H676</f>
        <v>0</v>
      </c>
      <c r="S676" s="189">
        <v>0</v>
      </c>
      <c r="T676" s="190">
        <f>S676*H676</f>
        <v>0</v>
      </c>
      <c r="U676" s="38"/>
      <c r="V676" s="38"/>
      <c r="W676" s="38"/>
      <c r="X676" s="38"/>
      <c r="Y676" s="38"/>
      <c r="Z676" s="38"/>
      <c r="AA676" s="38"/>
      <c r="AB676" s="38"/>
      <c r="AC676" s="38"/>
      <c r="AD676" s="38"/>
      <c r="AE676" s="38"/>
      <c r="AR676" s="191" t="s">
        <v>350</v>
      </c>
      <c r="AT676" s="191" t="s">
        <v>180</v>
      </c>
      <c r="AU676" s="191" t="s">
        <v>87</v>
      </c>
      <c r="AY676" s="19" t="s">
        <v>177</v>
      </c>
      <c r="BE676" s="192">
        <f>IF(N676="základní",J676,0)</f>
        <v>0</v>
      </c>
      <c r="BF676" s="192">
        <f>IF(N676="snížená",J676,0)</f>
        <v>0</v>
      </c>
      <c r="BG676" s="192">
        <f>IF(N676="zákl. přenesená",J676,0)</f>
        <v>0</v>
      </c>
      <c r="BH676" s="192">
        <f>IF(N676="sníž. přenesená",J676,0)</f>
        <v>0</v>
      </c>
      <c r="BI676" s="192">
        <f>IF(N676="nulová",J676,0)</f>
        <v>0</v>
      </c>
      <c r="BJ676" s="19" t="s">
        <v>85</v>
      </c>
      <c r="BK676" s="192">
        <f>ROUND(I676*H676,2)</f>
        <v>0</v>
      </c>
      <c r="BL676" s="19" t="s">
        <v>350</v>
      </c>
      <c r="BM676" s="191" t="s">
        <v>1101</v>
      </c>
    </row>
    <row r="677" s="2" customFormat="1">
      <c r="A677" s="38"/>
      <c r="B677" s="39"/>
      <c r="C677" s="38"/>
      <c r="D677" s="193" t="s">
        <v>187</v>
      </c>
      <c r="E677" s="38"/>
      <c r="F677" s="194" t="s">
        <v>1097</v>
      </c>
      <c r="G677" s="38"/>
      <c r="H677" s="38"/>
      <c r="I677" s="195"/>
      <c r="J677" s="38"/>
      <c r="K677" s="38"/>
      <c r="L677" s="39"/>
      <c r="M677" s="196"/>
      <c r="N677" s="197"/>
      <c r="O677" s="77"/>
      <c r="P677" s="77"/>
      <c r="Q677" s="77"/>
      <c r="R677" s="77"/>
      <c r="S677" s="77"/>
      <c r="T677" s="78"/>
      <c r="U677" s="38"/>
      <c r="V677" s="38"/>
      <c r="W677" s="38"/>
      <c r="X677" s="38"/>
      <c r="Y677" s="38"/>
      <c r="Z677" s="38"/>
      <c r="AA677" s="38"/>
      <c r="AB677" s="38"/>
      <c r="AC677" s="38"/>
      <c r="AD677" s="38"/>
      <c r="AE677" s="38"/>
      <c r="AT677" s="19" t="s">
        <v>187</v>
      </c>
      <c r="AU677" s="19" t="s">
        <v>87</v>
      </c>
    </row>
    <row r="678" s="2" customFormat="1" ht="24.15" customHeight="1">
      <c r="A678" s="38"/>
      <c r="B678" s="179"/>
      <c r="C678" s="180" t="s">
        <v>1102</v>
      </c>
      <c r="D678" s="180" t="s">
        <v>180</v>
      </c>
      <c r="E678" s="181" t="s">
        <v>1103</v>
      </c>
      <c r="F678" s="182" t="s">
        <v>1104</v>
      </c>
      <c r="G678" s="183" t="s">
        <v>650</v>
      </c>
      <c r="H678" s="184">
        <v>2</v>
      </c>
      <c r="I678" s="185"/>
      <c r="J678" s="186">
        <f>ROUND(I678*H678,2)</f>
        <v>0</v>
      </c>
      <c r="K678" s="182" t="s">
        <v>1</v>
      </c>
      <c r="L678" s="39"/>
      <c r="M678" s="187" t="s">
        <v>1</v>
      </c>
      <c r="N678" s="188" t="s">
        <v>42</v>
      </c>
      <c r="O678" s="77"/>
      <c r="P678" s="189">
        <f>O678*H678</f>
        <v>0</v>
      </c>
      <c r="Q678" s="189">
        <v>0</v>
      </c>
      <c r="R678" s="189">
        <f>Q678*H678</f>
        <v>0</v>
      </c>
      <c r="S678" s="189">
        <v>0</v>
      </c>
      <c r="T678" s="190">
        <f>S678*H678</f>
        <v>0</v>
      </c>
      <c r="U678" s="38"/>
      <c r="V678" s="38"/>
      <c r="W678" s="38"/>
      <c r="X678" s="38"/>
      <c r="Y678" s="38"/>
      <c r="Z678" s="38"/>
      <c r="AA678" s="38"/>
      <c r="AB678" s="38"/>
      <c r="AC678" s="38"/>
      <c r="AD678" s="38"/>
      <c r="AE678" s="38"/>
      <c r="AR678" s="191" t="s">
        <v>350</v>
      </c>
      <c r="AT678" s="191" t="s">
        <v>180</v>
      </c>
      <c r="AU678" s="191" t="s">
        <v>87</v>
      </c>
      <c r="AY678" s="19" t="s">
        <v>177</v>
      </c>
      <c r="BE678" s="192">
        <f>IF(N678="základní",J678,0)</f>
        <v>0</v>
      </c>
      <c r="BF678" s="192">
        <f>IF(N678="snížená",J678,0)</f>
        <v>0</v>
      </c>
      <c r="BG678" s="192">
        <f>IF(N678="zákl. přenesená",J678,0)</f>
        <v>0</v>
      </c>
      <c r="BH678" s="192">
        <f>IF(N678="sníž. přenesená",J678,0)</f>
        <v>0</v>
      </c>
      <c r="BI678" s="192">
        <f>IF(N678="nulová",J678,0)</f>
        <v>0</v>
      </c>
      <c r="BJ678" s="19" t="s">
        <v>85</v>
      </c>
      <c r="BK678" s="192">
        <f>ROUND(I678*H678,2)</f>
        <v>0</v>
      </c>
      <c r="BL678" s="19" t="s">
        <v>350</v>
      </c>
      <c r="BM678" s="191" t="s">
        <v>1105</v>
      </c>
    </row>
    <row r="679" s="2" customFormat="1">
      <c r="A679" s="38"/>
      <c r="B679" s="39"/>
      <c r="C679" s="38"/>
      <c r="D679" s="193" t="s">
        <v>187</v>
      </c>
      <c r="E679" s="38"/>
      <c r="F679" s="194" t="s">
        <v>1097</v>
      </c>
      <c r="G679" s="38"/>
      <c r="H679" s="38"/>
      <c r="I679" s="195"/>
      <c r="J679" s="38"/>
      <c r="K679" s="38"/>
      <c r="L679" s="39"/>
      <c r="M679" s="196"/>
      <c r="N679" s="197"/>
      <c r="O679" s="77"/>
      <c r="P679" s="77"/>
      <c r="Q679" s="77"/>
      <c r="R679" s="77"/>
      <c r="S679" s="77"/>
      <c r="T679" s="78"/>
      <c r="U679" s="38"/>
      <c r="V679" s="38"/>
      <c r="W679" s="38"/>
      <c r="X679" s="38"/>
      <c r="Y679" s="38"/>
      <c r="Z679" s="38"/>
      <c r="AA679" s="38"/>
      <c r="AB679" s="38"/>
      <c r="AC679" s="38"/>
      <c r="AD679" s="38"/>
      <c r="AE679" s="38"/>
      <c r="AT679" s="19" t="s">
        <v>187</v>
      </c>
      <c r="AU679" s="19" t="s">
        <v>87</v>
      </c>
    </row>
    <row r="680" s="2" customFormat="1" ht="24.15" customHeight="1">
      <c r="A680" s="38"/>
      <c r="B680" s="179"/>
      <c r="C680" s="180" t="s">
        <v>1106</v>
      </c>
      <c r="D680" s="180" t="s">
        <v>180</v>
      </c>
      <c r="E680" s="181" t="s">
        <v>1107</v>
      </c>
      <c r="F680" s="182" t="s">
        <v>1108</v>
      </c>
      <c r="G680" s="183" t="s">
        <v>762</v>
      </c>
      <c r="H680" s="236"/>
      <c r="I680" s="185"/>
      <c r="J680" s="186">
        <f>ROUND(I680*H680,2)</f>
        <v>0</v>
      </c>
      <c r="K680" s="182" t="s">
        <v>268</v>
      </c>
      <c r="L680" s="39"/>
      <c r="M680" s="187" t="s">
        <v>1</v>
      </c>
      <c r="N680" s="188" t="s">
        <v>42</v>
      </c>
      <c r="O680" s="77"/>
      <c r="P680" s="189">
        <f>O680*H680</f>
        <v>0</v>
      </c>
      <c r="Q680" s="189">
        <v>0</v>
      </c>
      <c r="R680" s="189">
        <f>Q680*H680</f>
        <v>0</v>
      </c>
      <c r="S680" s="189">
        <v>0</v>
      </c>
      <c r="T680" s="190">
        <f>S680*H680</f>
        <v>0</v>
      </c>
      <c r="U680" s="38"/>
      <c r="V680" s="38"/>
      <c r="W680" s="38"/>
      <c r="X680" s="38"/>
      <c r="Y680" s="38"/>
      <c r="Z680" s="38"/>
      <c r="AA680" s="38"/>
      <c r="AB680" s="38"/>
      <c r="AC680" s="38"/>
      <c r="AD680" s="38"/>
      <c r="AE680" s="38"/>
      <c r="AR680" s="191" t="s">
        <v>350</v>
      </c>
      <c r="AT680" s="191" t="s">
        <v>180</v>
      </c>
      <c r="AU680" s="191" t="s">
        <v>87</v>
      </c>
      <c r="AY680" s="19" t="s">
        <v>177</v>
      </c>
      <c r="BE680" s="192">
        <f>IF(N680="základní",J680,0)</f>
        <v>0</v>
      </c>
      <c r="BF680" s="192">
        <f>IF(N680="snížená",J680,0)</f>
        <v>0</v>
      </c>
      <c r="BG680" s="192">
        <f>IF(N680="zákl. přenesená",J680,0)</f>
        <v>0</v>
      </c>
      <c r="BH680" s="192">
        <f>IF(N680="sníž. přenesená",J680,0)</f>
        <v>0</v>
      </c>
      <c r="BI680" s="192">
        <f>IF(N680="nulová",J680,0)</f>
        <v>0</v>
      </c>
      <c r="BJ680" s="19" t="s">
        <v>85</v>
      </c>
      <c r="BK680" s="192">
        <f>ROUND(I680*H680,2)</f>
        <v>0</v>
      </c>
      <c r="BL680" s="19" t="s">
        <v>350</v>
      </c>
      <c r="BM680" s="191" t="s">
        <v>1109</v>
      </c>
    </row>
    <row r="681" s="12" customFormat="1" ht="22.8" customHeight="1">
      <c r="A681" s="12"/>
      <c r="B681" s="166"/>
      <c r="C681" s="12"/>
      <c r="D681" s="167" t="s">
        <v>76</v>
      </c>
      <c r="E681" s="177" t="s">
        <v>1110</v>
      </c>
      <c r="F681" s="177" t="s">
        <v>1111</v>
      </c>
      <c r="G681" s="12"/>
      <c r="H681" s="12"/>
      <c r="I681" s="169"/>
      <c r="J681" s="178">
        <f>BK681</f>
        <v>0</v>
      </c>
      <c r="K681" s="12"/>
      <c r="L681" s="166"/>
      <c r="M681" s="171"/>
      <c r="N681" s="172"/>
      <c r="O681" s="172"/>
      <c r="P681" s="173">
        <f>SUM(P682:P706)</f>
        <v>0</v>
      </c>
      <c r="Q681" s="172"/>
      <c r="R681" s="173">
        <f>SUM(R682:R706)</f>
        <v>0</v>
      </c>
      <c r="S681" s="172"/>
      <c r="T681" s="174">
        <f>SUM(T682:T706)</f>
        <v>0</v>
      </c>
      <c r="U681" s="12"/>
      <c r="V681" s="12"/>
      <c r="W681" s="12"/>
      <c r="X681" s="12"/>
      <c r="Y681" s="12"/>
      <c r="Z681" s="12"/>
      <c r="AA681" s="12"/>
      <c r="AB681" s="12"/>
      <c r="AC681" s="12"/>
      <c r="AD681" s="12"/>
      <c r="AE681" s="12"/>
      <c r="AR681" s="167" t="s">
        <v>87</v>
      </c>
      <c r="AT681" s="175" t="s">
        <v>76</v>
      </c>
      <c r="AU681" s="175" t="s">
        <v>85</v>
      </c>
      <c r="AY681" s="167" t="s">
        <v>177</v>
      </c>
      <c r="BK681" s="176">
        <f>SUM(BK682:BK706)</f>
        <v>0</v>
      </c>
    </row>
    <row r="682" s="2" customFormat="1" ht="16.5" customHeight="1">
      <c r="A682" s="38"/>
      <c r="B682" s="179"/>
      <c r="C682" s="180" t="s">
        <v>1112</v>
      </c>
      <c r="D682" s="180" t="s">
        <v>180</v>
      </c>
      <c r="E682" s="181" t="s">
        <v>1113</v>
      </c>
      <c r="F682" s="182" t="s">
        <v>1114</v>
      </c>
      <c r="G682" s="183" t="s">
        <v>1115</v>
      </c>
      <c r="H682" s="184">
        <v>4780.1999999999998</v>
      </c>
      <c r="I682" s="185"/>
      <c r="J682" s="186">
        <f>ROUND(I682*H682,2)</f>
        <v>0</v>
      </c>
      <c r="K682" s="182" t="s">
        <v>1</v>
      </c>
      <c r="L682" s="39"/>
      <c r="M682" s="187" t="s">
        <v>1</v>
      </c>
      <c r="N682" s="188" t="s">
        <v>42</v>
      </c>
      <c r="O682" s="77"/>
      <c r="P682" s="189">
        <f>O682*H682</f>
        <v>0</v>
      </c>
      <c r="Q682" s="189">
        <v>0</v>
      </c>
      <c r="R682" s="189">
        <f>Q682*H682</f>
        <v>0</v>
      </c>
      <c r="S682" s="189">
        <v>0</v>
      </c>
      <c r="T682" s="190">
        <f>S682*H682</f>
        <v>0</v>
      </c>
      <c r="U682" s="38"/>
      <c r="V682" s="38"/>
      <c r="W682" s="38"/>
      <c r="X682" s="38"/>
      <c r="Y682" s="38"/>
      <c r="Z682" s="38"/>
      <c r="AA682" s="38"/>
      <c r="AB682" s="38"/>
      <c r="AC682" s="38"/>
      <c r="AD682" s="38"/>
      <c r="AE682" s="38"/>
      <c r="AR682" s="191" t="s">
        <v>350</v>
      </c>
      <c r="AT682" s="191" t="s">
        <v>180</v>
      </c>
      <c r="AU682" s="191" t="s">
        <v>87</v>
      </c>
      <c r="AY682" s="19" t="s">
        <v>177</v>
      </c>
      <c r="BE682" s="192">
        <f>IF(N682="základní",J682,0)</f>
        <v>0</v>
      </c>
      <c r="BF682" s="192">
        <f>IF(N682="snížená",J682,0)</f>
        <v>0</v>
      </c>
      <c r="BG682" s="192">
        <f>IF(N682="zákl. přenesená",J682,0)</f>
        <v>0</v>
      </c>
      <c r="BH682" s="192">
        <f>IF(N682="sníž. přenesená",J682,0)</f>
        <v>0</v>
      </c>
      <c r="BI682" s="192">
        <f>IF(N682="nulová",J682,0)</f>
        <v>0</v>
      </c>
      <c r="BJ682" s="19" t="s">
        <v>85</v>
      </c>
      <c r="BK682" s="192">
        <f>ROUND(I682*H682,2)</f>
        <v>0</v>
      </c>
      <c r="BL682" s="19" t="s">
        <v>350</v>
      </c>
      <c r="BM682" s="191" t="s">
        <v>1116</v>
      </c>
    </row>
    <row r="683" s="2" customFormat="1">
      <c r="A683" s="38"/>
      <c r="B683" s="39"/>
      <c r="C683" s="38"/>
      <c r="D683" s="193" t="s">
        <v>187</v>
      </c>
      <c r="E683" s="38"/>
      <c r="F683" s="194" t="s">
        <v>1117</v>
      </c>
      <c r="G683" s="38"/>
      <c r="H683" s="38"/>
      <c r="I683" s="195"/>
      <c r="J683" s="38"/>
      <c r="K683" s="38"/>
      <c r="L683" s="39"/>
      <c r="M683" s="196"/>
      <c r="N683" s="197"/>
      <c r="O683" s="77"/>
      <c r="P683" s="77"/>
      <c r="Q683" s="77"/>
      <c r="R683" s="77"/>
      <c r="S683" s="77"/>
      <c r="T683" s="78"/>
      <c r="U683" s="38"/>
      <c r="V683" s="38"/>
      <c r="W683" s="38"/>
      <c r="X683" s="38"/>
      <c r="Y683" s="38"/>
      <c r="Z683" s="38"/>
      <c r="AA683" s="38"/>
      <c r="AB683" s="38"/>
      <c r="AC683" s="38"/>
      <c r="AD683" s="38"/>
      <c r="AE683" s="38"/>
      <c r="AT683" s="19" t="s">
        <v>187</v>
      </c>
      <c r="AU683" s="19" t="s">
        <v>87</v>
      </c>
    </row>
    <row r="684" s="14" customFormat="1">
      <c r="A684" s="14"/>
      <c r="B684" s="210"/>
      <c r="C684" s="14"/>
      <c r="D684" s="193" t="s">
        <v>271</v>
      </c>
      <c r="E684" s="211" t="s">
        <v>1</v>
      </c>
      <c r="F684" s="212" t="s">
        <v>1118</v>
      </c>
      <c r="G684" s="14"/>
      <c r="H684" s="213">
        <v>4780.1999999999998</v>
      </c>
      <c r="I684" s="214"/>
      <c r="J684" s="14"/>
      <c r="K684" s="14"/>
      <c r="L684" s="210"/>
      <c r="M684" s="215"/>
      <c r="N684" s="216"/>
      <c r="O684" s="216"/>
      <c r="P684" s="216"/>
      <c r="Q684" s="216"/>
      <c r="R684" s="216"/>
      <c r="S684" s="216"/>
      <c r="T684" s="217"/>
      <c r="U684" s="14"/>
      <c r="V684" s="14"/>
      <c r="W684" s="14"/>
      <c r="X684" s="14"/>
      <c r="Y684" s="14"/>
      <c r="Z684" s="14"/>
      <c r="AA684" s="14"/>
      <c r="AB684" s="14"/>
      <c r="AC684" s="14"/>
      <c r="AD684" s="14"/>
      <c r="AE684" s="14"/>
      <c r="AT684" s="211" t="s">
        <v>271</v>
      </c>
      <c r="AU684" s="211" t="s">
        <v>87</v>
      </c>
      <c r="AV684" s="14" t="s">
        <v>87</v>
      </c>
      <c r="AW684" s="14" t="s">
        <v>32</v>
      </c>
      <c r="AX684" s="14" t="s">
        <v>77</v>
      </c>
      <c r="AY684" s="211" t="s">
        <v>177</v>
      </c>
    </row>
    <row r="685" s="15" customFormat="1">
      <c r="A685" s="15"/>
      <c r="B685" s="218"/>
      <c r="C685" s="15"/>
      <c r="D685" s="193" t="s">
        <v>271</v>
      </c>
      <c r="E685" s="219" t="s">
        <v>1</v>
      </c>
      <c r="F685" s="220" t="s">
        <v>276</v>
      </c>
      <c r="G685" s="15"/>
      <c r="H685" s="221">
        <v>4780.1999999999998</v>
      </c>
      <c r="I685" s="222"/>
      <c r="J685" s="15"/>
      <c r="K685" s="15"/>
      <c r="L685" s="218"/>
      <c r="M685" s="223"/>
      <c r="N685" s="224"/>
      <c r="O685" s="224"/>
      <c r="P685" s="224"/>
      <c r="Q685" s="224"/>
      <c r="R685" s="224"/>
      <c r="S685" s="224"/>
      <c r="T685" s="225"/>
      <c r="U685" s="15"/>
      <c r="V685" s="15"/>
      <c r="W685" s="15"/>
      <c r="X685" s="15"/>
      <c r="Y685" s="15"/>
      <c r="Z685" s="15"/>
      <c r="AA685" s="15"/>
      <c r="AB685" s="15"/>
      <c r="AC685" s="15"/>
      <c r="AD685" s="15"/>
      <c r="AE685" s="15"/>
      <c r="AT685" s="219" t="s">
        <v>271</v>
      </c>
      <c r="AU685" s="219" t="s">
        <v>87</v>
      </c>
      <c r="AV685" s="15" t="s">
        <v>269</v>
      </c>
      <c r="AW685" s="15" t="s">
        <v>32</v>
      </c>
      <c r="AX685" s="15" t="s">
        <v>85</v>
      </c>
      <c r="AY685" s="219" t="s">
        <v>177</v>
      </c>
    </row>
    <row r="686" s="2" customFormat="1" ht="21.75" customHeight="1">
      <c r="A686" s="38"/>
      <c r="B686" s="179"/>
      <c r="C686" s="180" t="s">
        <v>1119</v>
      </c>
      <c r="D686" s="180" t="s">
        <v>180</v>
      </c>
      <c r="E686" s="181" t="s">
        <v>1120</v>
      </c>
      <c r="F686" s="182" t="s">
        <v>1121</v>
      </c>
      <c r="G686" s="183" t="s">
        <v>220</v>
      </c>
      <c r="H686" s="184">
        <v>234.19999999999999</v>
      </c>
      <c r="I686" s="185"/>
      <c r="J686" s="186">
        <f>ROUND(I686*H686,2)</f>
        <v>0</v>
      </c>
      <c r="K686" s="182" t="s">
        <v>1</v>
      </c>
      <c r="L686" s="39"/>
      <c r="M686" s="187" t="s">
        <v>1</v>
      </c>
      <c r="N686" s="188" t="s">
        <v>42</v>
      </c>
      <c r="O686" s="77"/>
      <c r="P686" s="189">
        <f>O686*H686</f>
        <v>0</v>
      </c>
      <c r="Q686" s="189">
        <v>0</v>
      </c>
      <c r="R686" s="189">
        <f>Q686*H686</f>
        <v>0</v>
      </c>
      <c r="S686" s="189">
        <v>0</v>
      </c>
      <c r="T686" s="190">
        <f>S686*H686</f>
        <v>0</v>
      </c>
      <c r="U686" s="38"/>
      <c r="V686" s="38"/>
      <c r="W686" s="38"/>
      <c r="X686" s="38"/>
      <c r="Y686" s="38"/>
      <c r="Z686" s="38"/>
      <c r="AA686" s="38"/>
      <c r="AB686" s="38"/>
      <c r="AC686" s="38"/>
      <c r="AD686" s="38"/>
      <c r="AE686" s="38"/>
      <c r="AR686" s="191" t="s">
        <v>350</v>
      </c>
      <c r="AT686" s="191" t="s">
        <v>180</v>
      </c>
      <c r="AU686" s="191" t="s">
        <v>87</v>
      </c>
      <c r="AY686" s="19" t="s">
        <v>177</v>
      </c>
      <c r="BE686" s="192">
        <f>IF(N686="základní",J686,0)</f>
        <v>0</v>
      </c>
      <c r="BF686" s="192">
        <f>IF(N686="snížená",J686,0)</f>
        <v>0</v>
      </c>
      <c r="BG686" s="192">
        <f>IF(N686="zákl. přenesená",J686,0)</f>
        <v>0</v>
      </c>
      <c r="BH686" s="192">
        <f>IF(N686="sníž. přenesená",J686,0)</f>
        <v>0</v>
      </c>
      <c r="BI686" s="192">
        <f>IF(N686="nulová",J686,0)</f>
        <v>0</v>
      </c>
      <c r="BJ686" s="19" t="s">
        <v>85</v>
      </c>
      <c r="BK686" s="192">
        <f>ROUND(I686*H686,2)</f>
        <v>0</v>
      </c>
      <c r="BL686" s="19" t="s">
        <v>350</v>
      </c>
      <c r="BM686" s="191" t="s">
        <v>1122</v>
      </c>
    </row>
    <row r="687" s="2" customFormat="1">
      <c r="A687" s="38"/>
      <c r="B687" s="39"/>
      <c r="C687" s="38"/>
      <c r="D687" s="193" t="s">
        <v>187</v>
      </c>
      <c r="E687" s="38"/>
      <c r="F687" s="194" t="s">
        <v>1123</v>
      </c>
      <c r="G687" s="38"/>
      <c r="H687" s="38"/>
      <c r="I687" s="195"/>
      <c r="J687" s="38"/>
      <c r="K687" s="38"/>
      <c r="L687" s="39"/>
      <c r="M687" s="196"/>
      <c r="N687" s="197"/>
      <c r="O687" s="77"/>
      <c r="P687" s="77"/>
      <c r="Q687" s="77"/>
      <c r="R687" s="77"/>
      <c r="S687" s="77"/>
      <c r="T687" s="78"/>
      <c r="U687" s="38"/>
      <c r="V687" s="38"/>
      <c r="W687" s="38"/>
      <c r="X687" s="38"/>
      <c r="Y687" s="38"/>
      <c r="Z687" s="38"/>
      <c r="AA687" s="38"/>
      <c r="AB687" s="38"/>
      <c r="AC687" s="38"/>
      <c r="AD687" s="38"/>
      <c r="AE687" s="38"/>
      <c r="AT687" s="19" t="s">
        <v>187</v>
      </c>
      <c r="AU687" s="19" t="s">
        <v>87</v>
      </c>
    </row>
    <row r="688" s="14" customFormat="1">
      <c r="A688" s="14"/>
      <c r="B688" s="210"/>
      <c r="C688" s="14"/>
      <c r="D688" s="193" t="s">
        <v>271</v>
      </c>
      <c r="E688" s="211" t="s">
        <v>1</v>
      </c>
      <c r="F688" s="212" t="s">
        <v>1124</v>
      </c>
      <c r="G688" s="14"/>
      <c r="H688" s="213">
        <v>120.64</v>
      </c>
      <c r="I688" s="214"/>
      <c r="J688" s="14"/>
      <c r="K688" s="14"/>
      <c r="L688" s="210"/>
      <c r="M688" s="215"/>
      <c r="N688" s="216"/>
      <c r="O688" s="216"/>
      <c r="P688" s="216"/>
      <c r="Q688" s="216"/>
      <c r="R688" s="216"/>
      <c r="S688" s="216"/>
      <c r="T688" s="217"/>
      <c r="U688" s="14"/>
      <c r="V688" s="14"/>
      <c r="W688" s="14"/>
      <c r="X688" s="14"/>
      <c r="Y688" s="14"/>
      <c r="Z688" s="14"/>
      <c r="AA688" s="14"/>
      <c r="AB688" s="14"/>
      <c r="AC688" s="14"/>
      <c r="AD688" s="14"/>
      <c r="AE688" s="14"/>
      <c r="AT688" s="211" t="s">
        <v>271</v>
      </c>
      <c r="AU688" s="211" t="s">
        <v>87</v>
      </c>
      <c r="AV688" s="14" t="s">
        <v>87</v>
      </c>
      <c r="AW688" s="14" t="s">
        <v>32</v>
      </c>
      <c r="AX688" s="14" t="s">
        <v>77</v>
      </c>
      <c r="AY688" s="211" t="s">
        <v>177</v>
      </c>
    </row>
    <row r="689" s="14" customFormat="1">
      <c r="A689" s="14"/>
      <c r="B689" s="210"/>
      <c r="C689" s="14"/>
      <c r="D689" s="193" t="s">
        <v>271</v>
      </c>
      <c r="E689" s="211" t="s">
        <v>1</v>
      </c>
      <c r="F689" s="212" t="s">
        <v>1125</v>
      </c>
      <c r="G689" s="14"/>
      <c r="H689" s="213">
        <v>92.560000000000002</v>
      </c>
      <c r="I689" s="214"/>
      <c r="J689" s="14"/>
      <c r="K689" s="14"/>
      <c r="L689" s="210"/>
      <c r="M689" s="215"/>
      <c r="N689" s="216"/>
      <c r="O689" s="216"/>
      <c r="P689" s="216"/>
      <c r="Q689" s="216"/>
      <c r="R689" s="216"/>
      <c r="S689" s="216"/>
      <c r="T689" s="217"/>
      <c r="U689" s="14"/>
      <c r="V689" s="14"/>
      <c r="W689" s="14"/>
      <c r="X689" s="14"/>
      <c r="Y689" s="14"/>
      <c r="Z689" s="14"/>
      <c r="AA689" s="14"/>
      <c r="AB689" s="14"/>
      <c r="AC689" s="14"/>
      <c r="AD689" s="14"/>
      <c r="AE689" s="14"/>
      <c r="AT689" s="211" t="s">
        <v>271</v>
      </c>
      <c r="AU689" s="211" t="s">
        <v>87</v>
      </c>
      <c r="AV689" s="14" t="s">
        <v>87</v>
      </c>
      <c r="AW689" s="14" t="s">
        <v>32</v>
      </c>
      <c r="AX689" s="14" t="s">
        <v>77</v>
      </c>
      <c r="AY689" s="211" t="s">
        <v>177</v>
      </c>
    </row>
    <row r="690" s="14" customFormat="1">
      <c r="A690" s="14"/>
      <c r="B690" s="210"/>
      <c r="C690" s="14"/>
      <c r="D690" s="193" t="s">
        <v>271</v>
      </c>
      <c r="E690" s="211" t="s">
        <v>1</v>
      </c>
      <c r="F690" s="212" t="s">
        <v>7</v>
      </c>
      <c r="G690" s="14"/>
      <c r="H690" s="213">
        <v>21</v>
      </c>
      <c r="I690" s="214"/>
      <c r="J690" s="14"/>
      <c r="K690" s="14"/>
      <c r="L690" s="210"/>
      <c r="M690" s="215"/>
      <c r="N690" s="216"/>
      <c r="O690" s="216"/>
      <c r="P690" s="216"/>
      <c r="Q690" s="216"/>
      <c r="R690" s="216"/>
      <c r="S690" s="216"/>
      <c r="T690" s="217"/>
      <c r="U690" s="14"/>
      <c r="V690" s="14"/>
      <c r="W690" s="14"/>
      <c r="X690" s="14"/>
      <c r="Y690" s="14"/>
      <c r="Z690" s="14"/>
      <c r="AA690" s="14"/>
      <c r="AB690" s="14"/>
      <c r="AC690" s="14"/>
      <c r="AD690" s="14"/>
      <c r="AE690" s="14"/>
      <c r="AT690" s="211" t="s">
        <v>271</v>
      </c>
      <c r="AU690" s="211" t="s">
        <v>87</v>
      </c>
      <c r="AV690" s="14" t="s">
        <v>87</v>
      </c>
      <c r="AW690" s="14" t="s">
        <v>32</v>
      </c>
      <c r="AX690" s="14" t="s">
        <v>77</v>
      </c>
      <c r="AY690" s="211" t="s">
        <v>177</v>
      </c>
    </row>
    <row r="691" s="15" customFormat="1">
      <c r="A691" s="15"/>
      <c r="B691" s="218"/>
      <c r="C691" s="15"/>
      <c r="D691" s="193" t="s">
        <v>271</v>
      </c>
      <c r="E691" s="219" t="s">
        <v>1</v>
      </c>
      <c r="F691" s="220" t="s">
        <v>276</v>
      </c>
      <c r="G691" s="15"/>
      <c r="H691" s="221">
        <v>234.19999999999999</v>
      </c>
      <c r="I691" s="222"/>
      <c r="J691" s="15"/>
      <c r="K691" s="15"/>
      <c r="L691" s="218"/>
      <c r="M691" s="223"/>
      <c r="N691" s="224"/>
      <c r="O691" s="224"/>
      <c r="P691" s="224"/>
      <c r="Q691" s="224"/>
      <c r="R691" s="224"/>
      <c r="S691" s="224"/>
      <c r="T691" s="225"/>
      <c r="U691" s="15"/>
      <c r="V691" s="15"/>
      <c r="W691" s="15"/>
      <c r="X691" s="15"/>
      <c r="Y691" s="15"/>
      <c r="Z691" s="15"/>
      <c r="AA691" s="15"/>
      <c r="AB691" s="15"/>
      <c r="AC691" s="15"/>
      <c r="AD691" s="15"/>
      <c r="AE691" s="15"/>
      <c r="AT691" s="219" t="s">
        <v>271</v>
      </c>
      <c r="AU691" s="219" t="s">
        <v>87</v>
      </c>
      <c r="AV691" s="15" t="s">
        <v>269</v>
      </c>
      <c r="AW691" s="15" t="s">
        <v>32</v>
      </c>
      <c r="AX691" s="15" t="s">
        <v>85</v>
      </c>
      <c r="AY691" s="219" t="s">
        <v>177</v>
      </c>
    </row>
    <row r="692" s="2" customFormat="1" ht="24.15" customHeight="1">
      <c r="A692" s="38"/>
      <c r="B692" s="179"/>
      <c r="C692" s="180" t="s">
        <v>1126</v>
      </c>
      <c r="D692" s="180" t="s">
        <v>180</v>
      </c>
      <c r="E692" s="181" t="s">
        <v>1127</v>
      </c>
      <c r="F692" s="182" t="s">
        <v>1128</v>
      </c>
      <c r="G692" s="183" t="s">
        <v>220</v>
      </c>
      <c r="H692" s="184">
        <v>150.857</v>
      </c>
      <c r="I692" s="185"/>
      <c r="J692" s="186">
        <f>ROUND(I692*H692,2)</f>
        <v>0</v>
      </c>
      <c r="K692" s="182" t="s">
        <v>1</v>
      </c>
      <c r="L692" s="39"/>
      <c r="M692" s="187" t="s">
        <v>1</v>
      </c>
      <c r="N692" s="188" t="s">
        <v>42</v>
      </c>
      <c r="O692" s="77"/>
      <c r="P692" s="189">
        <f>O692*H692</f>
        <v>0</v>
      </c>
      <c r="Q692" s="189">
        <v>0</v>
      </c>
      <c r="R692" s="189">
        <f>Q692*H692</f>
        <v>0</v>
      </c>
      <c r="S692" s="189">
        <v>0</v>
      </c>
      <c r="T692" s="190">
        <f>S692*H692</f>
        <v>0</v>
      </c>
      <c r="U692" s="38"/>
      <c r="V692" s="38"/>
      <c r="W692" s="38"/>
      <c r="X692" s="38"/>
      <c r="Y692" s="38"/>
      <c r="Z692" s="38"/>
      <c r="AA692" s="38"/>
      <c r="AB692" s="38"/>
      <c r="AC692" s="38"/>
      <c r="AD692" s="38"/>
      <c r="AE692" s="38"/>
      <c r="AR692" s="191" t="s">
        <v>350</v>
      </c>
      <c r="AT692" s="191" t="s">
        <v>180</v>
      </c>
      <c r="AU692" s="191" t="s">
        <v>87</v>
      </c>
      <c r="AY692" s="19" t="s">
        <v>177</v>
      </c>
      <c r="BE692" s="192">
        <f>IF(N692="základní",J692,0)</f>
        <v>0</v>
      </c>
      <c r="BF692" s="192">
        <f>IF(N692="snížená",J692,0)</f>
        <v>0</v>
      </c>
      <c r="BG692" s="192">
        <f>IF(N692="zákl. přenesená",J692,0)</f>
        <v>0</v>
      </c>
      <c r="BH692" s="192">
        <f>IF(N692="sníž. přenesená",J692,0)</f>
        <v>0</v>
      </c>
      <c r="BI692" s="192">
        <f>IF(N692="nulová",J692,0)</f>
        <v>0</v>
      </c>
      <c r="BJ692" s="19" t="s">
        <v>85</v>
      </c>
      <c r="BK692" s="192">
        <f>ROUND(I692*H692,2)</f>
        <v>0</v>
      </c>
      <c r="BL692" s="19" t="s">
        <v>350</v>
      </c>
      <c r="BM692" s="191" t="s">
        <v>1129</v>
      </c>
    </row>
    <row r="693" s="2" customFormat="1">
      <c r="A693" s="38"/>
      <c r="B693" s="39"/>
      <c r="C693" s="38"/>
      <c r="D693" s="193" t="s">
        <v>187</v>
      </c>
      <c r="E693" s="38"/>
      <c r="F693" s="194" t="s">
        <v>1130</v>
      </c>
      <c r="G693" s="38"/>
      <c r="H693" s="38"/>
      <c r="I693" s="195"/>
      <c r="J693" s="38"/>
      <c r="K693" s="38"/>
      <c r="L693" s="39"/>
      <c r="M693" s="196"/>
      <c r="N693" s="197"/>
      <c r="O693" s="77"/>
      <c r="P693" s="77"/>
      <c r="Q693" s="77"/>
      <c r="R693" s="77"/>
      <c r="S693" s="77"/>
      <c r="T693" s="78"/>
      <c r="U693" s="38"/>
      <c r="V693" s="38"/>
      <c r="W693" s="38"/>
      <c r="X693" s="38"/>
      <c r="Y693" s="38"/>
      <c r="Z693" s="38"/>
      <c r="AA693" s="38"/>
      <c r="AB693" s="38"/>
      <c r="AC693" s="38"/>
      <c r="AD693" s="38"/>
      <c r="AE693" s="38"/>
      <c r="AT693" s="19" t="s">
        <v>187</v>
      </c>
      <c r="AU693" s="19" t="s">
        <v>87</v>
      </c>
    </row>
    <row r="694" s="14" customFormat="1">
      <c r="A694" s="14"/>
      <c r="B694" s="210"/>
      <c r="C694" s="14"/>
      <c r="D694" s="193" t="s">
        <v>271</v>
      </c>
      <c r="E694" s="211" t="s">
        <v>1</v>
      </c>
      <c r="F694" s="212" t="s">
        <v>1124</v>
      </c>
      <c r="G694" s="14"/>
      <c r="H694" s="213">
        <v>120.64</v>
      </c>
      <c r="I694" s="214"/>
      <c r="J694" s="14"/>
      <c r="K694" s="14"/>
      <c r="L694" s="210"/>
      <c r="M694" s="215"/>
      <c r="N694" s="216"/>
      <c r="O694" s="216"/>
      <c r="P694" s="216"/>
      <c r="Q694" s="216"/>
      <c r="R694" s="216"/>
      <c r="S694" s="216"/>
      <c r="T694" s="217"/>
      <c r="U694" s="14"/>
      <c r="V694" s="14"/>
      <c r="W694" s="14"/>
      <c r="X694" s="14"/>
      <c r="Y694" s="14"/>
      <c r="Z694" s="14"/>
      <c r="AA694" s="14"/>
      <c r="AB694" s="14"/>
      <c r="AC694" s="14"/>
      <c r="AD694" s="14"/>
      <c r="AE694" s="14"/>
      <c r="AT694" s="211" t="s">
        <v>271</v>
      </c>
      <c r="AU694" s="211" t="s">
        <v>87</v>
      </c>
      <c r="AV694" s="14" t="s">
        <v>87</v>
      </c>
      <c r="AW694" s="14" t="s">
        <v>32</v>
      </c>
      <c r="AX694" s="14" t="s">
        <v>77</v>
      </c>
      <c r="AY694" s="211" t="s">
        <v>177</v>
      </c>
    </row>
    <row r="695" s="14" customFormat="1">
      <c r="A695" s="14"/>
      <c r="B695" s="210"/>
      <c r="C695" s="14"/>
      <c r="D695" s="193" t="s">
        <v>271</v>
      </c>
      <c r="E695" s="211" t="s">
        <v>1</v>
      </c>
      <c r="F695" s="212" t="s">
        <v>1125</v>
      </c>
      <c r="G695" s="14"/>
      <c r="H695" s="213">
        <v>92.560000000000002</v>
      </c>
      <c r="I695" s="214"/>
      <c r="J695" s="14"/>
      <c r="K695" s="14"/>
      <c r="L695" s="210"/>
      <c r="M695" s="215"/>
      <c r="N695" s="216"/>
      <c r="O695" s="216"/>
      <c r="P695" s="216"/>
      <c r="Q695" s="216"/>
      <c r="R695" s="216"/>
      <c r="S695" s="216"/>
      <c r="T695" s="217"/>
      <c r="U695" s="14"/>
      <c r="V695" s="14"/>
      <c r="W695" s="14"/>
      <c r="X695" s="14"/>
      <c r="Y695" s="14"/>
      <c r="Z695" s="14"/>
      <c r="AA695" s="14"/>
      <c r="AB695" s="14"/>
      <c r="AC695" s="14"/>
      <c r="AD695" s="14"/>
      <c r="AE695" s="14"/>
      <c r="AT695" s="211" t="s">
        <v>271</v>
      </c>
      <c r="AU695" s="211" t="s">
        <v>87</v>
      </c>
      <c r="AV695" s="14" t="s">
        <v>87</v>
      </c>
      <c r="AW695" s="14" t="s">
        <v>32</v>
      </c>
      <c r="AX695" s="14" t="s">
        <v>77</v>
      </c>
      <c r="AY695" s="211" t="s">
        <v>177</v>
      </c>
    </row>
    <row r="696" s="14" customFormat="1">
      <c r="A696" s="14"/>
      <c r="B696" s="210"/>
      <c r="C696" s="14"/>
      <c r="D696" s="193" t="s">
        <v>271</v>
      </c>
      <c r="E696" s="211" t="s">
        <v>1</v>
      </c>
      <c r="F696" s="212" t="s">
        <v>1131</v>
      </c>
      <c r="G696" s="14"/>
      <c r="H696" s="213">
        <v>-92.430000000000007</v>
      </c>
      <c r="I696" s="214"/>
      <c r="J696" s="14"/>
      <c r="K696" s="14"/>
      <c r="L696" s="210"/>
      <c r="M696" s="215"/>
      <c r="N696" s="216"/>
      <c r="O696" s="216"/>
      <c r="P696" s="216"/>
      <c r="Q696" s="216"/>
      <c r="R696" s="216"/>
      <c r="S696" s="216"/>
      <c r="T696" s="217"/>
      <c r="U696" s="14"/>
      <c r="V696" s="14"/>
      <c r="W696" s="14"/>
      <c r="X696" s="14"/>
      <c r="Y696" s="14"/>
      <c r="Z696" s="14"/>
      <c r="AA696" s="14"/>
      <c r="AB696" s="14"/>
      <c r="AC696" s="14"/>
      <c r="AD696" s="14"/>
      <c r="AE696" s="14"/>
      <c r="AT696" s="211" t="s">
        <v>271</v>
      </c>
      <c r="AU696" s="211" t="s">
        <v>87</v>
      </c>
      <c r="AV696" s="14" t="s">
        <v>87</v>
      </c>
      <c r="AW696" s="14" t="s">
        <v>32</v>
      </c>
      <c r="AX696" s="14" t="s">
        <v>77</v>
      </c>
      <c r="AY696" s="211" t="s">
        <v>177</v>
      </c>
    </row>
    <row r="697" s="14" customFormat="1">
      <c r="A697" s="14"/>
      <c r="B697" s="210"/>
      <c r="C697" s="14"/>
      <c r="D697" s="193" t="s">
        <v>271</v>
      </c>
      <c r="E697" s="211" t="s">
        <v>1</v>
      </c>
      <c r="F697" s="212" t="s">
        <v>1132</v>
      </c>
      <c r="G697" s="14"/>
      <c r="H697" s="213">
        <v>-15.263</v>
      </c>
      <c r="I697" s="214"/>
      <c r="J697" s="14"/>
      <c r="K697" s="14"/>
      <c r="L697" s="210"/>
      <c r="M697" s="215"/>
      <c r="N697" s="216"/>
      <c r="O697" s="216"/>
      <c r="P697" s="216"/>
      <c r="Q697" s="216"/>
      <c r="R697" s="216"/>
      <c r="S697" s="216"/>
      <c r="T697" s="217"/>
      <c r="U697" s="14"/>
      <c r="V697" s="14"/>
      <c r="W697" s="14"/>
      <c r="X697" s="14"/>
      <c r="Y697" s="14"/>
      <c r="Z697" s="14"/>
      <c r="AA697" s="14"/>
      <c r="AB697" s="14"/>
      <c r="AC697" s="14"/>
      <c r="AD697" s="14"/>
      <c r="AE697" s="14"/>
      <c r="AT697" s="211" t="s">
        <v>271</v>
      </c>
      <c r="AU697" s="211" t="s">
        <v>87</v>
      </c>
      <c r="AV697" s="14" t="s">
        <v>87</v>
      </c>
      <c r="AW697" s="14" t="s">
        <v>32</v>
      </c>
      <c r="AX697" s="14" t="s">
        <v>77</v>
      </c>
      <c r="AY697" s="211" t="s">
        <v>177</v>
      </c>
    </row>
    <row r="698" s="14" customFormat="1">
      <c r="A698" s="14"/>
      <c r="B698" s="210"/>
      <c r="C698" s="14"/>
      <c r="D698" s="193" t="s">
        <v>271</v>
      </c>
      <c r="E698" s="211" t="s">
        <v>1</v>
      </c>
      <c r="F698" s="212" t="s">
        <v>1007</v>
      </c>
      <c r="G698" s="14"/>
      <c r="H698" s="213">
        <v>0.90000000000000002</v>
      </c>
      <c r="I698" s="214"/>
      <c r="J698" s="14"/>
      <c r="K698" s="14"/>
      <c r="L698" s="210"/>
      <c r="M698" s="215"/>
      <c r="N698" s="216"/>
      <c r="O698" s="216"/>
      <c r="P698" s="216"/>
      <c r="Q698" s="216"/>
      <c r="R698" s="216"/>
      <c r="S698" s="216"/>
      <c r="T698" s="217"/>
      <c r="U698" s="14"/>
      <c r="V698" s="14"/>
      <c r="W698" s="14"/>
      <c r="X698" s="14"/>
      <c r="Y698" s="14"/>
      <c r="Z698" s="14"/>
      <c r="AA698" s="14"/>
      <c r="AB698" s="14"/>
      <c r="AC698" s="14"/>
      <c r="AD698" s="14"/>
      <c r="AE698" s="14"/>
      <c r="AT698" s="211" t="s">
        <v>271</v>
      </c>
      <c r="AU698" s="211" t="s">
        <v>87</v>
      </c>
      <c r="AV698" s="14" t="s">
        <v>87</v>
      </c>
      <c r="AW698" s="14" t="s">
        <v>32</v>
      </c>
      <c r="AX698" s="14" t="s">
        <v>77</v>
      </c>
      <c r="AY698" s="211" t="s">
        <v>177</v>
      </c>
    </row>
    <row r="699" s="14" customFormat="1">
      <c r="A699" s="14"/>
      <c r="B699" s="210"/>
      <c r="C699" s="14"/>
      <c r="D699" s="193" t="s">
        <v>271</v>
      </c>
      <c r="E699" s="211" t="s">
        <v>1</v>
      </c>
      <c r="F699" s="212" t="s">
        <v>1133</v>
      </c>
      <c r="G699" s="14"/>
      <c r="H699" s="213">
        <v>30.449999999999999</v>
      </c>
      <c r="I699" s="214"/>
      <c r="J699" s="14"/>
      <c r="K699" s="14"/>
      <c r="L699" s="210"/>
      <c r="M699" s="215"/>
      <c r="N699" s="216"/>
      <c r="O699" s="216"/>
      <c r="P699" s="216"/>
      <c r="Q699" s="216"/>
      <c r="R699" s="216"/>
      <c r="S699" s="216"/>
      <c r="T699" s="217"/>
      <c r="U699" s="14"/>
      <c r="V699" s="14"/>
      <c r="W699" s="14"/>
      <c r="X699" s="14"/>
      <c r="Y699" s="14"/>
      <c r="Z699" s="14"/>
      <c r="AA699" s="14"/>
      <c r="AB699" s="14"/>
      <c r="AC699" s="14"/>
      <c r="AD699" s="14"/>
      <c r="AE699" s="14"/>
      <c r="AT699" s="211" t="s">
        <v>271</v>
      </c>
      <c r="AU699" s="211" t="s">
        <v>87</v>
      </c>
      <c r="AV699" s="14" t="s">
        <v>87</v>
      </c>
      <c r="AW699" s="14" t="s">
        <v>32</v>
      </c>
      <c r="AX699" s="14" t="s">
        <v>77</v>
      </c>
      <c r="AY699" s="211" t="s">
        <v>177</v>
      </c>
    </row>
    <row r="700" s="14" customFormat="1">
      <c r="A700" s="14"/>
      <c r="B700" s="210"/>
      <c r="C700" s="14"/>
      <c r="D700" s="193" t="s">
        <v>271</v>
      </c>
      <c r="E700" s="211" t="s">
        <v>1</v>
      </c>
      <c r="F700" s="212" t="s">
        <v>343</v>
      </c>
      <c r="G700" s="14"/>
      <c r="H700" s="213">
        <v>14</v>
      </c>
      <c r="I700" s="214"/>
      <c r="J700" s="14"/>
      <c r="K700" s="14"/>
      <c r="L700" s="210"/>
      <c r="M700" s="215"/>
      <c r="N700" s="216"/>
      <c r="O700" s="216"/>
      <c r="P700" s="216"/>
      <c r="Q700" s="216"/>
      <c r="R700" s="216"/>
      <c r="S700" s="216"/>
      <c r="T700" s="217"/>
      <c r="U700" s="14"/>
      <c r="V700" s="14"/>
      <c r="W700" s="14"/>
      <c r="X700" s="14"/>
      <c r="Y700" s="14"/>
      <c r="Z700" s="14"/>
      <c r="AA700" s="14"/>
      <c r="AB700" s="14"/>
      <c r="AC700" s="14"/>
      <c r="AD700" s="14"/>
      <c r="AE700" s="14"/>
      <c r="AT700" s="211" t="s">
        <v>271</v>
      </c>
      <c r="AU700" s="211" t="s">
        <v>87</v>
      </c>
      <c r="AV700" s="14" t="s">
        <v>87</v>
      </c>
      <c r="AW700" s="14" t="s">
        <v>32</v>
      </c>
      <c r="AX700" s="14" t="s">
        <v>77</v>
      </c>
      <c r="AY700" s="211" t="s">
        <v>177</v>
      </c>
    </row>
    <row r="701" s="15" customFormat="1">
      <c r="A701" s="15"/>
      <c r="B701" s="218"/>
      <c r="C701" s="15"/>
      <c r="D701" s="193" t="s">
        <v>271</v>
      </c>
      <c r="E701" s="219" t="s">
        <v>1</v>
      </c>
      <c r="F701" s="220" t="s">
        <v>276</v>
      </c>
      <c r="G701" s="15"/>
      <c r="H701" s="221">
        <v>150.857</v>
      </c>
      <c r="I701" s="222"/>
      <c r="J701" s="15"/>
      <c r="K701" s="15"/>
      <c r="L701" s="218"/>
      <c r="M701" s="223"/>
      <c r="N701" s="224"/>
      <c r="O701" s="224"/>
      <c r="P701" s="224"/>
      <c r="Q701" s="224"/>
      <c r="R701" s="224"/>
      <c r="S701" s="224"/>
      <c r="T701" s="225"/>
      <c r="U701" s="15"/>
      <c r="V701" s="15"/>
      <c r="W701" s="15"/>
      <c r="X701" s="15"/>
      <c r="Y701" s="15"/>
      <c r="Z701" s="15"/>
      <c r="AA701" s="15"/>
      <c r="AB701" s="15"/>
      <c r="AC701" s="15"/>
      <c r="AD701" s="15"/>
      <c r="AE701" s="15"/>
      <c r="AT701" s="219" t="s">
        <v>271</v>
      </c>
      <c r="AU701" s="219" t="s">
        <v>87</v>
      </c>
      <c r="AV701" s="15" t="s">
        <v>269</v>
      </c>
      <c r="AW701" s="15" t="s">
        <v>32</v>
      </c>
      <c r="AX701" s="15" t="s">
        <v>85</v>
      </c>
      <c r="AY701" s="219" t="s">
        <v>177</v>
      </c>
    </row>
    <row r="702" s="2" customFormat="1" ht="24.15" customHeight="1">
      <c r="A702" s="38"/>
      <c r="B702" s="179"/>
      <c r="C702" s="180" t="s">
        <v>1134</v>
      </c>
      <c r="D702" s="180" t="s">
        <v>180</v>
      </c>
      <c r="E702" s="181" t="s">
        <v>1135</v>
      </c>
      <c r="F702" s="182" t="s">
        <v>1136</v>
      </c>
      <c r="G702" s="183" t="s">
        <v>183</v>
      </c>
      <c r="H702" s="184">
        <v>1</v>
      </c>
      <c r="I702" s="185"/>
      <c r="J702" s="186">
        <f>ROUND(I702*H702,2)</f>
        <v>0</v>
      </c>
      <c r="K702" s="182" t="s">
        <v>1</v>
      </c>
      <c r="L702" s="39"/>
      <c r="M702" s="187" t="s">
        <v>1</v>
      </c>
      <c r="N702" s="188" t="s">
        <v>42</v>
      </c>
      <c r="O702" s="77"/>
      <c r="P702" s="189">
        <f>O702*H702</f>
        <v>0</v>
      </c>
      <c r="Q702" s="189">
        <v>0</v>
      </c>
      <c r="R702" s="189">
        <f>Q702*H702</f>
        <v>0</v>
      </c>
      <c r="S702" s="189">
        <v>0</v>
      </c>
      <c r="T702" s="190">
        <f>S702*H702</f>
        <v>0</v>
      </c>
      <c r="U702" s="38"/>
      <c r="V702" s="38"/>
      <c r="W702" s="38"/>
      <c r="X702" s="38"/>
      <c r="Y702" s="38"/>
      <c r="Z702" s="38"/>
      <c r="AA702" s="38"/>
      <c r="AB702" s="38"/>
      <c r="AC702" s="38"/>
      <c r="AD702" s="38"/>
      <c r="AE702" s="38"/>
      <c r="AR702" s="191" t="s">
        <v>350</v>
      </c>
      <c r="AT702" s="191" t="s">
        <v>180</v>
      </c>
      <c r="AU702" s="191" t="s">
        <v>87</v>
      </c>
      <c r="AY702" s="19" t="s">
        <v>177</v>
      </c>
      <c r="BE702" s="192">
        <f>IF(N702="základní",J702,0)</f>
        <v>0</v>
      </c>
      <c r="BF702" s="192">
        <f>IF(N702="snížená",J702,0)</f>
        <v>0</v>
      </c>
      <c r="BG702" s="192">
        <f>IF(N702="zákl. přenesená",J702,0)</f>
        <v>0</v>
      </c>
      <c r="BH702" s="192">
        <f>IF(N702="sníž. přenesená",J702,0)</f>
        <v>0</v>
      </c>
      <c r="BI702" s="192">
        <f>IF(N702="nulová",J702,0)</f>
        <v>0</v>
      </c>
      <c r="BJ702" s="19" t="s">
        <v>85</v>
      </c>
      <c r="BK702" s="192">
        <f>ROUND(I702*H702,2)</f>
        <v>0</v>
      </c>
      <c r="BL702" s="19" t="s">
        <v>350</v>
      </c>
      <c r="BM702" s="191" t="s">
        <v>1137</v>
      </c>
    </row>
    <row r="703" s="2" customFormat="1">
      <c r="A703" s="38"/>
      <c r="B703" s="39"/>
      <c r="C703" s="38"/>
      <c r="D703" s="193" t="s">
        <v>187</v>
      </c>
      <c r="E703" s="38"/>
      <c r="F703" s="194" t="s">
        <v>1075</v>
      </c>
      <c r="G703" s="38"/>
      <c r="H703" s="38"/>
      <c r="I703" s="195"/>
      <c r="J703" s="38"/>
      <c r="K703" s="38"/>
      <c r="L703" s="39"/>
      <c r="M703" s="196"/>
      <c r="N703" s="197"/>
      <c r="O703" s="77"/>
      <c r="P703" s="77"/>
      <c r="Q703" s="77"/>
      <c r="R703" s="77"/>
      <c r="S703" s="77"/>
      <c r="T703" s="78"/>
      <c r="U703" s="38"/>
      <c r="V703" s="38"/>
      <c r="W703" s="38"/>
      <c r="X703" s="38"/>
      <c r="Y703" s="38"/>
      <c r="Z703" s="38"/>
      <c r="AA703" s="38"/>
      <c r="AB703" s="38"/>
      <c r="AC703" s="38"/>
      <c r="AD703" s="38"/>
      <c r="AE703" s="38"/>
      <c r="AT703" s="19" t="s">
        <v>187</v>
      </c>
      <c r="AU703" s="19" t="s">
        <v>87</v>
      </c>
    </row>
    <row r="704" s="2" customFormat="1" ht="24.15" customHeight="1">
      <c r="A704" s="38"/>
      <c r="B704" s="179"/>
      <c r="C704" s="180" t="s">
        <v>1138</v>
      </c>
      <c r="D704" s="180" t="s">
        <v>180</v>
      </c>
      <c r="E704" s="181" t="s">
        <v>1139</v>
      </c>
      <c r="F704" s="182" t="s">
        <v>1140</v>
      </c>
      <c r="G704" s="183" t="s">
        <v>183</v>
      </c>
      <c r="H704" s="184">
        <v>3</v>
      </c>
      <c r="I704" s="185"/>
      <c r="J704" s="186">
        <f>ROUND(I704*H704,2)</f>
        <v>0</v>
      </c>
      <c r="K704" s="182" t="s">
        <v>1</v>
      </c>
      <c r="L704" s="39"/>
      <c r="M704" s="187" t="s">
        <v>1</v>
      </c>
      <c r="N704" s="188" t="s">
        <v>42</v>
      </c>
      <c r="O704" s="77"/>
      <c r="P704" s="189">
        <f>O704*H704</f>
        <v>0</v>
      </c>
      <c r="Q704" s="189">
        <v>0</v>
      </c>
      <c r="R704" s="189">
        <f>Q704*H704</f>
        <v>0</v>
      </c>
      <c r="S704" s="189">
        <v>0</v>
      </c>
      <c r="T704" s="190">
        <f>S704*H704</f>
        <v>0</v>
      </c>
      <c r="U704" s="38"/>
      <c r="V704" s="38"/>
      <c r="W704" s="38"/>
      <c r="X704" s="38"/>
      <c r="Y704" s="38"/>
      <c r="Z704" s="38"/>
      <c r="AA704" s="38"/>
      <c r="AB704" s="38"/>
      <c r="AC704" s="38"/>
      <c r="AD704" s="38"/>
      <c r="AE704" s="38"/>
      <c r="AR704" s="191" t="s">
        <v>350</v>
      </c>
      <c r="AT704" s="191" t="s">
        <v>180</v>
      </c>
      <c r="AU704" s="191" t="s">
        <v>87</v>
      </c>
      <c r="AY704" s="19" t="s">
        <v>177</v>
      </c>
      <c r="BE704" s="192">
        <f>IF(N704="základní",J704,0)</f>
        <v>0</v>
      </c>
      <c r="BF704" s="192">
        <f>IF(N704="snížená",J704,0)</f>
        <v>0</v>
      </c>
      <c r="BG704" s="192">
        <f>IF(N704="zákl. přenesená",J704,0)</f>
        <v>0</v>
      </c>
      <c r="BH704" s="192">
        <f>IF(N704="sníž. přenesená",J704,0)</f>
        <v>0</v>
      </c>
      <c r="BI704" s="192">
        <f>IF(N704="nulová",J704,0)</f>
        <v>0</v>
      </c>
      <c r="BJ704" s="19" t="s">
        <v>85</v>
      </c>
      <c r="BK704" s="192">
        <f>ROUND(I704*H704,2)</f>
        <v>0</v>
      </c>
      <c r="BL704" s="19" t="s">
        <v>350</v>
      </c>
      <c r="BM704" s="191" t="s">
        <v>1141</v>
      </c>
    </row>
    <row r="705" s="2" customFormat="1">
      <c r="A705" s="38"/>
      <c r="B705" s="39"/>
      <c r="C705" s="38"/>
      <c r="D705" s="193" t="s">
        <v>187</v>
      </c>
      <c r="E705" s="38"/>
      <c r="F705" s="194" t="s">
        <v>1142</v>
      </c>
      <c r="G705" s="38"/>
      <c r="H705" s="38"/>
      <c r="I705" s="195"/>
      <c r="J705" s="38"/>
      <c r="K705" s="38"/>
      <c r="L705" s="39"/>
      <c r="M705" s="196"/>
      <c r="N705" s="197"/>
      <c r="O705" s="77"/>
      <c r="P705" s="77"/>
      <c r="Q705" s="77"/>
      <c r="R705" s="77"/>
      <c r="S705" s="77"/>
      <c r="T705" s="78"/>
      <c r="U705" s="38"/>
      <c r="V705" s="38"/>
      <c r="W705" s="38"/>
      <c r="X705" s="38"/>
      <c r="Y705" s="38"/>
      <c r="Z705" s="38"/>
      <c r="AA705" s="38"/>
      <c r="AB705" s="38"/>
      <c r="AC705" s="38"/>
      <c r="AD705" s="38"/>
      <c r="AE705" s="38"/>
      <c r="AT705" s="19" t="s">
        <v>187</v>
      </c>
      <c r="AU705" s="19" t="s">
        <v>87</v>
      </c>
    </row>
    <row r="706" s="2" customFormat="1" ht="24.15" customHeight="1">
      <c r="A706" s="38"/>
      <c r="B706" s="179"/>
      <c r="C706" s="180" t="s">
        <v>1143</v>
      </c>
      <c r="D706" s="180" t="s">
        <v>180</v>
      </c>
      <c r="E706" s="181" t="s">
        <v>1144</v>
      </c>
      <c r="F706" s="182" t="s">
        <v>1145</v>
      </c>
      <c r="G706" s="183" t="s">
        <v>762</v>
      </c>
      <c r="H706" s="236"/>
      <c r="I706" s="185"/>
      <c r="J706" s="186">
        <f>ROUND(I706*H706,2)</f>
        <v>0</v>
      </c>
      <c r="K706" s="182" t="s">
        <v>268</v>
      </c>
      <c r="L706" s="39"/>
      <c r="M706" s="187" t="s">
        <v>1</v>
      </c>
      <c r="N706" s="188" t="s">
        <v>42</v>
      </c>
      <c r="O706" s="77"/>
      <c r="P706" s="189">
        <f>O706*H706</f>
        <v>0</v>
      </c>
      <c r="Q706" s="189">
        <v>0</v>
      </c>
      <c r="R706" s="189">
        <f>Q706*H706</f>
        <v>0</v>
      </c>
      <c r="S706" s="189">
        <v>0</v>
      </c>
      <c r="T706" s="190">
        <f>S706*H706</f>
        <v>0</v>
      </c>
      <c r="U706" s="38"/>
      <c r="V706" s="38"/>
      <c r="W706" s="38"/>
      <c r="X706" s="38"/>
      <c r="Y706" s="38"/>
      <c r="Z706" s="38"/>
      <c r="AA706" s="38"/>
      <c r="AB706" s="38"/>
      <c r="AC706" s="38"/>
      <c r="AD706" s="38"/>
      <c r="AE706" s="38"/>
      <c r="AR706" s="191" t="s">
        <v>350</v>
      </c>
      <c r="AT706" s="191" t="s">
        <v>180</v>
      </c>
      <c r="AU706" s="191" t="s">
        <v>87</v>
      </c>
      <c r="AY706" s="19" t="s">
        <v>177</v>
      </c>
      <c r="BE706" s="192">
        <f>IF(N706="základní",J706,0)</f>
        <v>0</v>
      </c>
      <c r="BF706" s="192">
        <f>IF(N706="snížená",J706,0)</f>
        <v>0</v>
      </c>
      <c r="BG706" s="192">
        <f>IF(N706="zákl. přenesená",J706,0)</f>
        <v>0</v>
      </c>
      <c r="BH706" s="192">
        <f>IF(N706="sníž. přenesená",J706,0)</f>
        <v>0</v>
      </c>
      <c r="BI706" s="192">
        <f>IF(N706="nulová",J706,0)</f>
        <v>0</v>
      </c>
      <c r="BJ706" s="19" t="s">
        <v>85</v>
      </c>
      <c r="BK706" s="192">
        <f>ROUND(I706*H706,2)</f>
        <v>0</v>
      </c>
      <c r="BL706" s="19" t="s">
        <v>350</v>
      </c>
      <c r="BM706" s="191" t="s">
        <v>1146</v>
      </c>
    </row>
    <row r="707" s="12" customFormat="1" ht="22.8" customHeight="1">
      <c r="A707" s="12"/>
      <c r="B707" s="166"/>
      <c r="C707" s="12"/>
      <c r="D707" s="167" t="s">
        <v>76</v>
      </c>
      <c r="E707" s="177" t="s">
        <v>1147</v>
      </c>
      <c r="F707" s="177" t="s">
        <v>1148</v>
      </c>
      <c r="G707" s="12"/>
      <c r="H707" s="12"/>
      <c r="I707" s="169"/>
      <c r="J707" s="178">
        <f>BK707</f>
        <v>0</v>
      </c>
      <c r="K707" s="12"/>
      <c r="L707" s="166"/>
      <c r="M707" s="171"/>
      <c r="N707" s="172"/>
      <c r="O707" s="172"/>
      <c r="P707" s="173">
        <f>SUM(P708:P741)</f>
        <v>0</v>
      </c>
      <c r="Q707" s="172"/>
      <c r="R707" s="173">
        <f>SUM(R708:R741)</f>
        <v>3.0618327000000001</v>
      </c>
      <c r="S707" s="172"/>
      <c r="T707" s="174">
        <f>SUM(T708:T741)</f>
        <v>0</v>
      </c>
      <c r="U707" s="12"/>
      <c r="V707" s="12"/>
      <c r="W707" s="12"/>
      <c r="X707" s="12"/>
      <c r="Y707" s="12"/>
      <c r="Z707" s="12"/>
      <c r="AA707" s="12"/>
      <c r="AB707" s="12"/>
      <c r="AC707" s="12"/>
      <c r="AD707" s="12"/>
      <c r="AE707" s="12"/>
      <c r="AR707" s="167" t="s">
        <v>87</v>
      </c>
      <c r="AT707" s="175" t="s">
        <v>76</v>
      </c>
      <c r="AU707" s="175" t="s">
        <v>85</v>
      </c>
      <c r="AY707" s="167" t="s">
        <v>177</v>
      </c>
      <c r="BK707" s="176">
        <f>SUM(BK708:BK741)</f>
        <v>0</v>
      </c>
    </row>
    <row r="708" s="2" customFormat="1" ht="16.5" customHeight="1">
      <c r="A708" s="38"/>
      <c r="B708" s="179"/>
      <c r="C708" s="180" t="s">
        <v>1149</v>
      </c>
      <c r="D708" s="180" t="s">
        <v>180</v>
      </c>
      <c r="E708" s="181" t="s">
        <v>1150</v>
      </c>
      <c r="F708" s="182" t="s">
        <v>1151</v>
      </c>
      <c r="G708" s="183" t="s">
        <v>220</v>
      </c>
      <c r="H708" s="184">
        <v>77</v>
      </c>
      <c r="I708" s="185"/>
      <c r="J708" s="186">
        <f>ROUND(I708*H708,2)</f>
        <v>0</v>
      </c>
      <c r="K708" s="182" t="s">
        <v>268</v>
      </c>
      <c r="L708" s="39"/>
      <c r="M708" s="187" t="s">
        <v>1</v>
      </c>
      <c r="N708" s="188" t="s">
        <v>42</v>
      </c>
      <c r="O708" s="77"/>
      <c r="P708" s="189">
        <f>O708*H708</f>
        <v>0</v>
      </c>
      <c r="Q708" s="189">
        <v>0.00029999999999999997</v>
      </c>
      <c r="R708" s="189">
        <f>Q708*H708</f>
        <v>0.023099999999999999</v>
      </c>
      <c r="S708" s="189">
        <v>0</v>
      </c>
      <c r="T708" s="190">
        <f>S708*H708</f>
        <v>0</v>
      </c>
      <c r="U708" s="38"/>
      <c r="V708" s="38"/>
      <c r="W708" s="38"/>
      <c r="X708" s="38"/>
      <c r="Y708" s="38"/>
      <c r="Z708" s="38"/>
      <c r="AA708" s="38"/>
      <c r="AB708" s="38"/>
      <c r="AC708" s="38"/>
      <c r="AD708" s="38"/>
      <c r="AE708" s="38"/>
      <c r="AR708" s="191" t="s">
        <v>350</v>
      </c>
      <c r="AT708" s="191" t="s">
        <v>180</v>
      </c>
      <c r="AU708" s="191" t="s">
        <v>87</v>
      </c>
      <c r="AY708" s="19" t="s">
        <v>177</v>
      </c>
      <c r="BE708" s="192">
        <f>IF(N708="základní",J708,0)</f>
        <v>0</v>
      </c>
      <c r="BF708" s="192">
        <f>IF(N708="snížená",J708,0)</f>
        <v>0</v>
      </c>
      <c r="BG708" s="192">
        <f>IF(N708="zákl. přenesená",J708,0)</f>
        <v>0</v>
      </c>
      <c r="BH708" s="192">
        <f>IF(N708="sníž. přenesená",J708,0)</f>
        <v>0</v>
      </c>
      <c r="BI708" s="192">
        <f>IF(N708="nulová",J708,0)</f>
        <v>0</v>
      </c>
      <c r="BJ708" s="19" t="s">
        <v>85</v>
      </c>
      <c r="BK708" s="192">
        <f>ROUND(I708*H708,2)</f>
        <v>0</v>
      </c>
      <c r="BL708" s="19" t="s">
        <v>350</v>
      </c>
      <c r="BM708" s="191" t="s">
        <v>1152</v>
      </c>
    </row>
    <row r="709" s="14" customFormat="1">
      <c r="A709" s="14"/>
      <c r="B709" s="210"/>
      <c r="C709" s="14"/>
      <c r="D709" s="193" t="s">
        <v>271</v>
      </c>
      <c r="E709" s="211" t="s">
        <v>1</v>
      </c>
      <c r="F709" s="212" t="s">
        <v>1153</v>
      </c>
      <c r="G709" s="14"/>
      <c r="H709" s="213">
        <v>77</v>
      </c>
      <c r="I709" s="214"/>
      <c r="J709" s="14"/>
      <c r="K709" s="14"/>
      <c r="L709" s="210"/>
      <c r="M709" s="215"/>
      <c r="N709" s="216"/>
      <c r="O709" s="216"/>
      <c r="P709" s="216"/>
      <c r="Q709" s="216"/>
      <c r="R709" s="216"/>
      <c r="S709" s="216"/>
      <c r="T709" s="217"/>
      <c r="U709" s="14"/>
      <c r="V709" s="14"/>
      <c r="W709" s="14"/>
      <c r="X709" s="14"/>
      <c r="Y709" s="14"/>
      <c r="Z709" s="14"/>
      <c r="AA709" s="14"/>
      <c r="AB709" s="14"/>
      <c r="AC709" s="14"/>
      <c r="AD709" s="14"/>
      <c r="AE709" s="14"/>
      <c r="AT709" s="211" t="s">
        <v>271</v>
      </c>
      <c r="AU709" s="211" t="s">
        <v>87</v>
      </c>
      <c r="AV709" s="14" t="s">
        <v>87</v>
      </c>
      <c r="AW709" s="14" t="s">
        <v>32</v>
      </c>
      <c r="AX709" s="14" t="s">
        <v>85</v>
      </c>
      <c r="AY709" s="211" t="s">
        <v>177</v>
      </c>
    </row>
    <row r="710" s="2" customFormat="1" ht="24.15" customHeight="1">
      <c r="A710" s="38"/>
      <c r="B710" s="179"/>
      <c r="C710" s="180" t="s">
        <v>1154</v>
      </c>
      <c r="D710" s="180" t="s">
        <v>180</v>
      </c>
      <c r="E710" s="181" t="s">
        <v>1155</v>
      </c>
      <c r="F710" s="182" t="s">
        <v>1156</v>
      </c>
      <c r="G710" s="183" t="s">
        <v>369</v>
      </c>
      <c r="H710" s="184">
        <v>43.899999999999999</v>
      </c>
      <c r="I710" s="185"/>
      <c r="J710" s="186">
        <f>ROUND(I710*H710,2)</f>
        <v>0</v>
      </c>
      <c r="K710" s="182" t="s">
        <v>268</v>
      </c>
      <c r="L710" s="39"/>
      <c r="M710" s="187" t="s">
        <v>1</v>
      </c>
      <c r="N710" s="188" t="s">
        <v>42</v>
      </c>
      <c r="O710" s="77"/>
      <c r="P710" s="189">
        <f>O710*H710</f>
        <v>0</v>
      </c>
      <c r="Q710" s="189">
        <v>0.00030299999999999999</v>
      </c>
      <c r="R710" s="189">
        <f>Q710*H710</f>
        <v>0.0133017</v>
      </c>
      <c r="S710" s="189">
        <v>0</v>
      </c>
      <c r="T710" s="190">
        <f>S710*H710</f>
        <v>0</v>
      </c>
      <c r="U710" s="38"/>
      <c r="V710" s="38"/>
      <c r="W710" s="38"/>
      <c r="X710" s="38"/>
      <c r="Y710" s="38"/>
      <c r="Z710" s="38"/>
      <c r="AA710" s="38"/>
      <c r="AB710" s="38"/>
      <c r="AC710" s="38"/>
      <c r="AD710" s="38"/>
      <c r="AE710" s="38"/>
      <c r="AR710" s="191" t="s">
        <v>350</v>
      </c>
      <c r="AT710" s="191" t="s">
        <v>180</v>
      </c>
      <c r="AU710" s="191" t="s">
        <v>87</v>
      </c>
      <c r="AY710" s="19" t="s">
        <v>177</v>
      </c>
      <c r="BE710" s="192">
        <f>IF(N710="základní",J710,0)</f>
        <v>0</v>
      </c>
      <c r="BF710" s="192">
        <f>IF(N710="snížená",J710,0)</f>
        <v>0</v>
      </c>
      <c r="BG710" s="192">
        <f>IF(N710="zákl. přenesená",J710,0)</f>
        <v>0</v>
      </c>
      <c r="BH710" s="192">
        <f>IF(N710="sníž. přenesená",J710,0)</f>
        <v>0</v>
      </c>
      <c r="BI710" s="192">
        <f>IF(N710="nulová",J710,0)</f>
        <v>0</v>
      </c>
      <c r="BJ710" s="19" t="s">
        <v>85</v>
      </c>
      <c r="BK710" s="192">
        <f>ROUND(I710*H710,2)</f>
        <v>0</v>
      </c>
      <c r="BL710" s="19" t="s">
        <v>350</v>
      </c>
      <c r="BM710" s="191" t="s">
        <v>1157</v>
      </c>
    </row>
    <row r="711" s="14" customFormat="1">
      <c r="A711" s="14"/>
      <c r="B711" s="210"/>
      <c r="C711" s="14"/>
      <c r="D711" s="193" t="s">
        <v>271</v>
      </c>
      <c r="E711" s="211" t="s">
        <v>1</v>
      </c>
      <c r="F711" s="212" t="s">
        <v>1158</v>
      </c>
      <c r="G711" s="14"/>
      <c r="H711" s="213">
        <v>21.899999999999999</v>
      </c>
      <c r="I711" s="214"/>
      <c r="J711" s="14"/>
      <c r="K711" s="14"/>
      <c r="L711" s="210"/>
      <c r="M711" s="215"/>
      <c r="N711" s="216"/>
      <c r="O711" s="216"/>
      <c r="P711" s="216"/>
      <c r="Q711" s="216"/>
      <c r="R711" s="216"/>
      <c r="S711" s="216"/>
      <c r="T711" s="217"/>
      <c r="U711" s="14"/>
      <c r="V711" s="14"/>
      <c r="W711" s="14"/>
      <c r="X711" s="14"/>
      <c r="Y711" s="14"/>
      <c r="Z711" s="14"/>
      <c r="AA711" s="14"/>
      <c r="AB711" s="14"/>
      <c r="AC711" s="14"/>
      <c r="AD711" s="14"/>
      <c r="AE711" s="14"/>
      <c r="AT711" s="211" t="s">
        <v>271</v>
      </c>
      <c r="AU711" s="211" t="s">
        <v>87</v>
      </c>
      <c r="AV711" s="14" t="s">
        <v>87</v>
      </c>
      <c r="AW711" s="14" t="s">
        <v>32</v>
      </c>
      <c r="AX711" s="14" t="s">
        <v>77</v>
      </c>
      <c r="AY711" s="211" t="s">
        <v>177</v>
      </c>
    </row>
    <row r="712" s="14" customFormat="1">
      <c r="A712" s="14"/>
      <c r="B712" s="210"/>
      <c r="C712" s="14"/>
      <c r="D712" s="193" t="s">
        <v>271</v>
      </c>
      <c r="E712" s="211" t="s">
        <v>1</v>
      </c>
      <c r="F712" s="212" t="s">
        <v>1159</v>
      </c>
      <c r="G712" s="14"/>
      <c r="H712" s="213">
        <v>10.6</v>
      </c>
      <c r="I712" s="214"/>
      <c r="J712" s="14"/>
      <c r="K712" s="14"/>
      <c r="L712" s="210"/>
      <c r="M712" s="215"/>
      <c r="N712" s="216"/>
      <c r="O712" s="216"/>
      <c r="P712" s="216"/>
      <c r="Q712" s="216"/>
      <c r="R712" s="216"/>
      <c r="S712" s="216"/>
      <c r="T712" s="217"/>
      <c r="U712" s="14"/>
      <c r="V712" s="14"/>
      <c r="W712" s="14"/>
      <c r="X712" s="14"/>
      <c r="Y712" s="14"/>
      <c r="Z712" s="14"/>
      <c r="AA712" s="14"/>
      <c r="AB712" s="14"/>
      <c r="AC712" s="14"/>
      <c r="AD712" s="14"/>
      <c r="AE712" s="14"/>
      <c r="AT712" s="211" t="s">
        <v>271</v>
      </c>
      <c r="AU712" s="211" t="s">
        <v>87</v>
      </c>
      <c r="AV712" s="14" t="s">
        <v>87</v>
      </c>
      <c r="AW712" s="14" t="s">
        <v>32</v>
      </c>
      <c r="AX712" s="14" t="s">
        <v>77</v>
      </c>
      <c r="AY712" s="211" t="s">
        <v>177</v>
      </c>
    </row>
    <row r="713" s="14" customFormat="1">
      <c r="A713" s="14"/>
      <c r="B713" s="210"/>
      <c r="C713" s="14"/>
      <c r="D713" s="193" t="s">
        <v>271</v>
      </c>
      <c r="E713" s="211" t="s">
        <v>1</v>
      </c>
      <c r="F713" s="212" t="s">
        <v>1160</v>
      </c>
      <c r="G713" s="14"/>
      <c r="H713" s="213">
        <v>11.4</v>
      </c>
      <c r="I713" s="214"/>
      <c r="J713" s="14"/>
      <c r="K713" s="14"/>
      <c r="L713" s="210"/>
      <c r="M713" s="215"/>
      <c r="N713" s="216"/>
      <c r="O713" s="216"/>
      <c r="P713" s="216"/>
      <c r="Q713" s="216"/>
      <c r="R713" s="216"/>
      <c r="S713" s="216"/>
      <c r="T713" s="217"/>
      <c r="U713" s="14"/>
      <c r="V713" s="14"/>
      <c r="W713" s="14"/>
      <c r="X713" s="14"/>
      <c r="Y713" s="14"/>
      <c r="Z713" s="14"/>
      <c r="AA713" s="14"/>
      <c r="AB713" s="14"/>
      <c r="AC713" s="14"/>
      <c r="AD713" s="14"/>
      <c r="AE713" s="14"/>
      <c r="AT713" s="211" t="s">
        <v>271</v>
      </c>
      <c r="AU713" s="211" t="s">
        <v>87</v>
      </c>
      <c r="AV713" s="14" t="s">
        <v>87</v>
      </c>
      <c r="AW713" s="14" t="s">
        <v>32</v>
      </c>
      <c r="AX713" s="14" t="s">
        <v>77</v>
      </c>
      <c r="AY713" s="211" t="s">
        <v>177</v>
      </c>
    </row>
    <row r="714" s="15" customFormat="1">
      <c r="A714" s="15"/>
      <c r="B714" s="218"/>
      <c r="C714" s="15"/>
      <c r="D714" s="193" t="s">
        <v>271</v>
      </c>
      <c r="E714" s="219" t="s">
        <v>1</v>
      </c>
      <c r="F714" s="220" t="s">
        <v>276</v>
      </c>
      <c r="G714" s="15"/>
      <c r="H714" s="221">
        <v>43.899999999999999</v>
      </c>
      <c r="I714" s="222"/>
      <c r="J714" s="15"/>
      <c r="K714" s="15"/>
      <c r="L714" s="218"/>
      <c r="M714" s="223"/>
      <c r="N714" s="224"/>
      <c r="O714" s="224"/>
      <c r="P714" s="224"/>
      <c r="Q714" s="224"/>
      <c r="R714" s="224"/>
      <c r="S714" s="224"/>
      <c r="T714" s="225"/>
      <c r="U714" s="15"/>
      <c r="V714" s="15"/>
      <c r="W714" s="15"/>
      <c r="X714" s="15"/>
      <c r="Y714" s="15"/>
      <c r="Z714" s="15"/>
      <c r="AA714" s="15"/>
      <c r="AB714" s="15"/>
      <c r="AC714" s="15"/>
      <c r="AD714" s="15"/>
      <c r="AE714" s="15"/>
      <c r="AT714" s="219" t="s">
        <v>271</v>
      </c>
      <c r="AU714" s="219" t="s">
        <v>87</v>
      </c>
      <c r="AV714" s="15" t="s">
        <v>269</v>
      </c>
      <c r="AW714" s="15" t="s">
        <v>32</v>
      </c>
      <c r="AX714" s="15" t="s">
        <v>85</v>
      </c>
      <c r="AY714" s="219" t="s">
        <v>177</v>
      </c>
    </row>
    <row r="715" s="2" customFormat="1" ht="33" customHeight="1">
      <c r="A715" s="38"/>
      <c r="B715" s="179"/>
      <c r="C715" s="180" t="s">
        <v>1161</v>
      </c>
      <c r="D715" s="180" t="s">
        <v>180</v>
      </c>
      <c r="E715" s="181" t="s">
        <v>1162</v>
      </c>
      <c r="F715" s="182" t="s">
        <v>1163</v>
      </c>
      <c r="G715" s="183" t="s">
        <v>220</v>
      </c>
      <c r="H715" s="184">
        <v>77</v>
      </c>
      <c r="I715" s="185"/>
      <c r="J715" s="186">
        <f>ROUND(I715*H715,2)</f>
        <v>0</v>
      </c>
      <c r="K715" s="182" t="s">
        <v>268</v>
      </c>
      <c r="L715" s="39"/>
      <c r="M715" s="187" t="s">
        <v>1</v>
      </c>
      <c r="N715" s="188" t="s">
        <v>42</v>
      </c>
      <c r="O715" s="77"/>
      <c r="P715" s="189">
        <f>O715*H715</f>
        <v>0</v>
      </c>
      <c r="Q715" s="189">
        <v>0.0090279999999999996</v>
      </c>
      <c r="R715" s="189">
        <f>Q715*H715</f>
        <v>0.695156</v>
      </c>
      <c r="S715" s="189">
        <v>0</v>
      </c>
      <c r="T715" s="190">
        <f>S715*H715</f>
        <v>0</v>
      </c>
      <c r="U715" s="38"/>
      <c r="V715" s="38"/>
      <c r="W715" s="38"/>
      <c r="X715" s="38"/>
      <c r="Y715" s="38"/>
      <c r="Z715" s="38"/>
      <c r="AA715" s="38"/>
      <c r="AB715" s="38"/>
      <c r="AC715" s="38"/>
      <c r="AD715" s="38"/>
      <c r="AE715" s="38"/>
      <c r="AR715" s="191" t="s">
        <v>350</v>
      </c>
      <c r="AT715" s="191" t="s">
        <v>180</v>
      </c>
      <c r="AU715" s="191" t="s">
        <v>87</v>
      </c>
      <c r="AY715" s="19" t="s">
        <v>177</v>
      </c>
      <c r="BE715" s="192">
        <f>IF(N715="základní",J715,0)</f>
        <v>0</v>
      </c>
      <c r="BF715" s="192">
        <f>IF(N715="snížená",J715,0)</f>
        <v>0</v>
      </c>
      <c r="BG715" s="192">
        <f>IF(N715="zákl. přenesená",J715,0)</f>
        <v>0</v>
      </c>
      <c r="BH715" s="192">
        <f>IF(N715="sníž. přenesená",J715,0)</f>
        <v>0</v>
      </c>
      <c r="BI715" s="192">
        <f>IF(N715="nulová",J715,0)</f>
        <v>0</v>
      </c>
      <c r="BJ715" s="19" t="s">
        <v>85</v>
      </c>
      <c r="BK715" s="192">
        <f>ROUND(I715*H715,2)</f>
        <v>0</v>
      </c>
      <c r="BL715" s="19" t="s">
        <v>350</v>
      </c>
      <c r="BM715" s="191" t="s">
        <v>1164</v>
      </c>
    </row>
    <row r="716" s="13" customFormat="1">
      <c r="A716" s="13"/>
      <c r="B716" s="203"/>
      <c r="C716" s="13"/>
      <c r="D716" s="193" t="s">
        <v>271</v>
      </c>
      <c r="E716" s="204" t="s">
        <v>1</v>
      </c>
      <c r="F716" s="205" t="s">
        <v>1165</v>
      </c>
      <c r="G716" s="13"/>
      <c r="H716" s="204" t="s">
        <v>1</v>
      </c>
      <c r="I716" s="206"/>
      <c r="J716" s="13"/>
      <c r="K716" s="13"/>
      <c r="L716" s="203"/>
      <c r="M716" s="207"/>
      <c r="N716" s="208"/>
      <c r="O716" s="208"/>
      <c r="P716" s="208"/>
      <c r="Q716" s="208"/>
      <c r="R716" s="208"/>
      <c r="S716" s="208"/>
      <c r="T716" s="209"/>
      <c r="U716" s="13"/>
      <c r="V716" s="13"/>
      <c r="W716" s="13"/>
      <c r="X716" s="13"/>
      <c r="Y716" s="13"/>
      <c r="Z716" s="13"/>
      <c r="AA716" s="13"/>
      <c r="AB716" s="13"/>
      <c r="AC716" s="13"/>
      <c r="AD716" s="13"/>
      <c r="AE716" s="13"/>
      <c r="AT716" s="204" t="s">
        <v>271</v>
      </c>
      <c r="AU716" s="204" t="s">
        <v>87</v>
      </c>
      <c r="AV716" s="13" t="s">
        <v>85</v>
      </c>
      <c r="AW716" s="13" t="s">
        <v>32</v>
      </c>
      <c r="AX716" s="13" t="s">
        <v>77</v>
      </c>
      <c r="AY716" s="204" t="s">
        <v>177</v>
      </c>
    </row>
    <row r="717" s="14" customFormat="1">
      <c r="A717" s="14"/>
      <c r="B717" s="210"/>
      <c r="C717" s="14"/>
      <c r="D717" s="193" t="s">
        <v>271</v>
      </c>
      <c r="E717" s="211" t="s">
        <v>1</v>
      </c>
      <c r="F717" s="212" t="s">
        <v>1166</v>
      </c>
      <c r="G717" s="14"/>
      <c r="H717" s="213">
        <v>32</v>
      </c>
      <c r="I717" s="214"/>
      <c r="J717" s="14"/>
      <c r="K717" s="14"/>
      <c r="L717" s="210"/>
      <c r="M717" s="215"/>
      <c r="N717" s="216"/>
      <c r="O717" s="216"/>
      <c r="P717" s="216"/>
      <c r="Q717" s="216"/>
      <c r="R717" s="216"/>
      <c r="S717" s="216"/>
      <c r="T717" s="217"/>
      <c r="U717" s="14"/>
      <c r="V717" s="14"/>
      <c r="W717" s="14"/>
      <c r="X717" s="14"/>
      <c r="Y717" s="14"/>
      <c r="Z717" s="14"/>
      <c r="AA717" s="14"/>
      <c r="AB717" s="14"/>
      <c r="AC717" s="14"/>
      <c r="AD717" s="14"/>
      <c r="AE717" s="14"/>
      <c r="AT717" s="211" t="s">
        <v>271</v>
      </c>
      <c r="AU717" s="211" t="s">
        <v>87</v>
      </c>
      <c r="AV717" s="14" t="s">
        <v>87</v>
      </c>
      <c r="AW717" s="14" t="s">
        <v>32</v>
      </c>
      <c r="AX717" s="14" t="s">
        <v>77</v>
      </c>
      <c r="AY717" s="211" t="s">
        <v>177</v>
      </c>
    </row>
    <row r="718" s="14" customFormat="1">
      <c r="A718" s="14"/>
      <c r="B718" s="210"/>
      <c r="C718" s="14"/>
      <c r="D718" s="193" t="s">
        <v>271</v>
      </c>
      <c r="E718" s="211" t="s">
        <v>1</v>
      </c>
      <c r="F718" s="212" t="s">
        <v>1167</v>
      </c>
      <c r="G718" s="14"/>
      <c r="H718" s="213">
        <v>10</v>
      </c>
      <c r="I718" s="214"/>
      <c r="J718" s="14"/>
      <c r="K718" s="14"/>
      <c r="L718" s="210"/>
      <c r="M718" s="215"/>
      <c r="N718" s="216"/>
      <c r="O718" s="216"/>
      <c r="P718" s="216"/>
      <c r="Q718" s="216"/>
      <c r="R718" s="216"/>
      <c r="S718" s="216"/>
      <c r="T718" s="217"/>
      <c r="U718" s="14"/>
      <c r="V718" s="14"/>
      <c r="W718" s="14"/>
      <c r="X718" s="14"/>
      <c r="Y718" s="14"/>
      <c r="Z718" s="14"/>
      <c r="AA718" s="14"/>
      <c r="AB718" s="14"/>
      <c r="AC718" s="14"/>
      <c r="AD718" s="14"/>
      <c r="AE718" s="14"/>
      <c r="AT718" s="211" t="s">
        <v>271</v>
      </c>
      <c r="AU718" s="211" t="s">
        <v>87</v>
      </c>
      <c r="AV718" s="14" t="s">
        <v>87</v>
      </c>
      <c r="AW718" s="14" t="s">
        <v>32</v>
      </c>
      <c r="AX718" s="14" t="s">
        <v>77</v>
      </c>
      <c r="AY718" s="211" t="s">
        <v>177</v>
      </c>
    </row>
    <row r="719" s="14" customFormat="1">
      <c r="A719" s="14"/>
      <c r="B719" s="210"/>
      <c r="C719" s="14"/>
      <c r="D719" s="193" t="s">
        <v>271</v>
      </c>
      <c r="E719" s="211" t="s">
        <v>1</v>
      </c>
      <c r="F719" s="212" t="s">
        <v>1168</v>
      </c>
      <c r="G719" s="14"/>
      <c r="H719" s="213">
        <v>10</v>
      </c>
      <c r="I719" s="214"/>
      <c r="J719" s="14"/>
      <c r="K719" s="14"/>
      <c r="L719" s="210"/>
      <c r="M719" s="215"/>
      <c r="N719" s="216"/>
      <c r="O719" s="216"/>
      <c r="P719" s="216"/>
      <c r="Q719" s="216"/>
      <c r="R719" s="216"/>
      <c r="S719" s="216"/>
      <c r="T719" s="217"/>
      <c r="U719" s="14"/>
      <c r="V719" s="14"/>
      <c r="W719" s="14"/>
      <c r="X719" s="14"/>
      <c r="Y719" s="14"/>
      <c r="Z719" s="14"/>
      <c r="AA719" s="14"/>
      <c r="AB719" s="14"/>
      <c r="AC719" s="14"/>
      <c r="AD719" s="14"/>
      <c r="AE719" s="14"/>
      <c r="AT719" s="211" t="s">
        <v>271</v>
      </c>
      <c r="AU719" s="211" t="s">
        <v>87</v>
      </c>
      <c r="AV719" s="14" t="s">
        <v>87</v>
      </c>
      <c r="AW719" s="14" t="s">
        <v>32</v>
      </c>
      <c r="AX719" s="14" t="s">
        <v>77</v>
      </c>
      <c r="AY719" s="211" t="s">
        <v>177</v>
      </c>
    </row>
    <row r="720" s="16" customFormat="1">
      <c r="A720" s="16"/>
      <c r="B720" s="237"/>
      <c r="C720" s="16"/>
      <c r="D720" s="193" t="s">
        <v>271</v>
      </c>
      <c r="E720" s="238" t="s">
        <v>213</v>
      </c>
      <c r="F720" s="239" t="s">
        <v>797</v>
      </c>
      <c r="G720" s="16"/>
      <c r="H720" s="240">
        <v>52</v>
      </c>
      <c r="I720" s="241"/>
      <c r="J720" s="16"/>
      <c r="K720" s="16"/>
      <c r="L720" s="237"/>
      <c r="M720" s="242"/>
      <c r="N720" s="243"/>
      <c r="O720" s="243"/>
      <c r="P720" s="243"/>
      <c r="Q720" s="243"/>
      <c r="R720" s="243"/>
      <c r="S720" s="243"/>
      <c r="T720" s="244"/>
      <c r="U720" s="16"/>
      <c r="V720" s="16"/>
      <c r="W720" s="16"/>
      <c r="X720" s="16"/>
      <c r="Y720" s="16"/>
      <c r="Z720" s="16"/>
      <c r="AA720" s="16"/>
      <c r="AB720" s="16"/>
      <c r="AC720" s="16"/>
      <c r="AD720" s="16"/>
      <c r="AE720" s="16"/>
      <c r="AT720" s="238" t="s">
        <v>271</v>
      </c>
      <c r="AU720" s="238" t="s">
        <v>87</v>
      </c>
      <c r="AV720" s="16" t="s">
        <v>194</v>
      </c>
      <c r="AW720" s="16" t="s">
        <v>32</v>
      </c>
      <c r="AX720" s="16" t="s">
        <v>77</v>
      </c>
      <c r="AY720" s="238" t="s">
        <v>177</v>
      </c>
    </row>
    <row r="721" s="13" customFormat="1">
      <c r="A721" s="13"/>
      <c r="B721" s="203"/>
      <c r="C721" s="13"/>
      <c r="D721" s="193" t="s">
        <v>271</v>
      </c>
      <c r="E721" s="204" t="s">
        <v>1</v>
      </c>
      <c r="F721" s="205" t="s">
        <v>1169</v>
      </c>
      <c r="G721" s="13"/>
      <c r="H721" s="204" t="s">
        <v>1</v>
      </c>
      <c r="I721" s="206"/>
      <c r="J721" s="13"/>
      <c r="K721" s="13"/>
      <c r="L721" s="203"/>
      <c r="M721" s="207"/>
      <c r="N721" s="208"/>
      <c r="O721" s="208"/>
      <c r="P721" s="208"/>
      <c r="Q721" s="208"/>
      <c r="R721" s="208"/>
      <c r="S721" s="208"/>
      <c r="T721" s="209"/>
      <c r="U721" s="13"/>
      <c r="V721" s="13"/>
      <c r="W721" s="13"/>
      <c r="X721" s="13"/>
      <c r="Y721" s="13"/>
      <c r="Z721" s="13"/>
      <c r="AA721" s="13"/>
      <c r="AB721" s="13"/>
      <c r="AC721" s="13"/>
      <c r="AD721" s="13"/>
      <c r="AE721" s="13"/>
      <c r="AT721" s="204" t="s">
        <v>271</v>
      </c>
      <c r="AU721" s="204" t="s">
        <v>87</v>
      </c>
      <c r="AV721" s="13" t="s">
        <v>85</v>
      </c>
      <c r="AW721" s="13" t="s">
        <v>32</v>
      </c>
      <c r="AX721" s="13" t="s">
        <v>77</v>
      </c>
      <c r="AY721" s="204" t="s">
        <v>177</v>
      </c>
    </row>
    <row r="722" s="14" customFormat="1">
      <c r="A722" s="14"/>
      <c r="B722" s="210"/>
      <c r="C722" s="14"/>
      <c r="D722" s="193" t="s">
        <v>271</v>
      </c>
      <c r="E722" s="211" t="s">
        <v>1</v>
      </c>
      <c r="F722" s="212" t="s">
        <v>1170</v>
      </c>
      <c r="G722" s="14"/>
      <c r="H722" s="213">
        <v>2.5</v>
      </c>
      <c r="I722" s="214"/>
      <c r="J722" s="14"/>
      <c r="K722" s="14"/>
      <c r="L722" s="210"/>
      <c r="M722" s="215"/>
      <c r="N722" s="216"/>
      <c r="O722" s="216"/>
      <c r="P722" s="216"/>
      <c r="Q722" s="216"/>
      <c r="R722" s="216"/>
      <c r="S722" s="216"/>
      <c r="T722" s="217"/>
      <c r="U722" s="14"/>
      <c r="V722" s="14"/>
      <c r="W722" s="14"/>
      <c r="X722" s="14"/>
      <c r="Y722" s="14"/>
      <c r="Z722" s="14"/>
      <c r="AA722" s="14"/>
      <c r="AB722" s="14"/>
      <c r="AC722" s="14"/>
      <c r="AD722" s="14"/>
      <c r="AE722" s="14"/>
      <c r="AT722" s="211" t="s">
        <v>271</v>
      </c>
      <c r="AU722" s="211" t="s">
        <v>87</v>
      </c>
      <c r="AV722" s="14" t="s">
        <v>87</v>
      </c>
      <c r="AW722" s="14" t="s">
        <v>32</v>
      </c>
      <c r="AX722" s="14" t="s">
        <v>77</v>
      </c>
      <c r="AY722" s="211" t="s">
        <v>177</v>
      </c>
    </row>
    <row r="723" s="14" customFormat="1">
      <c r="A723" s="14"/>
      <c r="B723" s="210"/>
      <c r="C723" s="14"/>
      <c r="D723" s="193" t="s">
        <v>271</v>
      </c>
      <c r="E723" s="211" t="s">
        <v>1</v>
      </c>
      <c r="F723" s="212" t="s">
        <v>1171</v>
      </c>
      <c r="G723" s="14"/>
      <c r="H723" s="213">
        <v>4.9000000000000004</v>
      </c>
      <c r="I723" s="214"/>
      <c r="J723" s="14"/>
      <c r="K723" s="14"/>
      <c r="L723" s="210"/>
      <c r="M723" s="215"/>
      <c r="N723" s="216"/>
      <c r="O723" s="216"/>
      <c r="P723" s="216"/>
      <c r="Q723" s="216"/>
      <c r="R723" s="216"/>
      <c r="S723" s="216"/>
      <c r="T723" s="217"/>
      <c r="U723" s="14"/>
      <c r="V723" s="14"/>
      <c r="W723" s="14"/>
      <c r="X723" s="14"/>
      <c r="Y723" s="14"/>
      <c r="Z723" s="14"/>
      <c r="AA723" s="14"/>
      <c r="AB723" s="14"/>
      <c r="AC723" s="14"/>
      <c r="AD723" s="14"/>
      <c r="AE723" s="14"/>
      <c r="AT723" s="211" t="s">
        <v>271</v>
      </c>
      <c r="AU723" s="211" t="s">
        <v>87</v>
      </c>
      <c r="AV723" s="14" t="s">
        <v>87</v>
      </c>
      <c r="AW723" s="14" t="s">
        <v>32</v>
      </c>
      <c r="AX723" s="14" t="s">
        <v>77</v>
      </c>
      <c r="AY723" s="211" t="s">
        <v>177</v>
      </c>
    </row>
    <row r="724" s="14" customFormat="1">
      <c r="A724" s="14"/>
      <c r="B724" s="210"/>
      <c r="C724" s="14"/>
      <c r="D724" s="193" t="s">
        <v>271</v>
      </c>
      <c r="E724" s="211" t="s">
        <v>1</v>
      </c>
      <c r="F724" s="212" t="s">
        <v>1172</v>
      </c>
      <c r="G724" s="14"/>
      <c r="H724" s="213">
        <v>2</v>
      </c>
      <c r="I724" s="214"/>
      <c r="J724" s="14"/>
      <c r="K724" s="14"/>
      <c r="L724" s="210"/>
      <c r="M724" s="215"/>
      <c r="N724" s="216"/>
      <c r="O724" s="216"/>
      <c r="P724" s="216"/>
      <c r="Q724" s="216"/>
      <c r="R724" s="216"/>
      <c r="S724" s="216"/>
      <c r="T724" s="217"/>
      <c r="U724" s="14"/>
      <c r="V724" s="14"/>
      <c r="W724" s="14"/>
      <c r="X724" s="14"/>
      <c r="Y724" s="14"/>
      <c r="Z724" s="14"/>
      <c r="AA724" s="14"/>
      <c r="AB724" s="14"/>
      <c r="AC724" s="14"/>
      <c r="AD724" s="14"/>
      <c r="AE724" s="14"/>
      <c r="AT724" s="211" t="s">
        <v>271</v>
      </c>
      <c r="AU724" s="211" t="s">
        <v>87</v>
      </c>
      <c r="AV724" s="14" t="s">
        <v>87</v>
      </c>
      <c r="AW724" s="14" t="s">
        <v>32</v>
      </c>
      <c r="AX724" s="14" t="s">
        <v>77</v>
      </c>
      <c r="AY724" s="211" t="s">
        <v>177</v>
      </c>
    </row>
    <row r="725" s="14" customFormat="1">
      <c r="A725" s="14"/>
      <c r="B725" s="210"/>
      <c r="C725" s="14"/>
      <c r="D725" s="193" t="s">
        <v>271</v>
      </c>
      <c r="E725" s="211" t="s">
        <v>1</v>
      </c>
      <c r="F725" s="212" t="s">
        <v>1173</v>
      </c>
      <c r="G725" s="14"/>
      <c r="H725" s="213">
        <v>4.7999999999999998</v>
      </c>
      <c r="I725" s="214"/>
      <c r="J725" s="14"/>
      <c r="K725" s="14"/>
      <c r="L725" s="210"/>
      <c r="M725" s="215"/>
      <c r="N725" s="216"/>
      <c r="O725" s="216"/>
      <c r="P725" s="216"/>
      <c r="Q725" s="216"/>
      <c r="R725" s="216"/>
      <c r="S725" s="216"/>
      <c r="T725" s="217"/>
      <c r="U725" s="14"/>
      <c r="V725" s="14"/>
      <c r="W725" s="14"/>
      <c r="X725" s="14"/>
      <c r="Y725" s="14"/>
      <c r="Z725" s="14"/>
      <c r="AA725" s="14"/>
      <c r="AB725" s="14"/>
      <c r="AC725" s="14"/>
      <c r="AD725" s="14"/>
      <c r="AE725" s="14"/>
      <c r="AT725" s="211" t="s">
        <v>271</v>
      </c>
      <c r="AU725" s="211" t="s">
        <v>87</v>
      </c>
      <c r="AV725" s="14" t="s">
        <v>87</v>
      </c>
      <c r="AW725" s="14" t="s">
        <v>32</v>
      </c>
      <c r="AX725" s="14" t="s">
        <v>77</v>
      </c>
      <c r="AY725" s="211" t="s">
        <v>177</v>
      </c>
    </row>
    <row r="726" s="14" customFormat="1">
      <c r="A726" s="14"/>
      <c r="B726" s="210"/>
      <c r="C726" s="14"/>
      <c r="D726" s="193" t="s">
        <v>271</v>
      </c>
      <c r="E726" s="211" t="s">
        <v>1</v>
      </c>
      <c r="F726" s="212" t="s">
        <v>1174</v>
      </c>
      <c r="G726" s="14"/>
      <c r="H726" s="213">
        <v>2.2000000000000002</v>
      </c>
      <c r="I726" s="214"/>
      <c r="J726" s="14"/>
      <c r="K726" s="14"/>
      <c r="L726" s="210"/>
      <c r="M726" s="215"/>
      <c r="N726" s="216"/>
      <c r="O726" s="216"/>
      <c r="P726" s="216"/>
      <c r="Q726" s="216"/>
      <c r="R726" s="216"/>
      <c r="S726" s="216"/>
      <c r="T726" s="217"/>
      <c r="U726" s="14"/>
      <c r="V726" s="14"/>
      <c r="W726" s="14"/>
      <c r="X726" s="14"/>
      <c r="Y726" s="14"/>
      <c r="Z726" s="14"/>
      <c r="AA726" s="14"/>
      <c r="AB726" s="14"/>
      <c r="AC726" s="14"/>
      <c r="AD726" s="14"/>
      <c r="AE726" s="14"/>
      <c r="AT726" s="211" t="s">
        <v>271</v>
      </c>
      <c r="AU726" s="211" t="s">
        <v>87</v>
      </c>
      <c r="AV726" s="14" t="s">
        <v>87</v>
      </c>
      <c r="AW726" s="14" t="s">
        <v>32</v>
      </c>
      <c r="AX726" s="14" t="s">
        <v>77</v>
      </c>
      <c r="AY726" s="211" t="s">
        <v>177</v>
      </c>
    </row>
    <row r="727" s="14" customFormat="1">
      <c r="A727" s="14"/>
      <c r="B727" s="210"/>
      <c r="C727" s="14"/>
      <c r="D727" s="193" t="s">
        <v>271</v>
      </c>
      <c r="E727" s="211" t="s">
        <v>1</v>
      </c>
      <c r="F727" s="212" t="s">
        <v>1175</v>
      </c>
      <c r="G727" s="14"/>
      <c r="H727" s="213">
        <v>1.6000000000000001</v>
      </c>
      <c r="I727" s="214"/>
      <c r="J727" s="14"/>
      <c r="K727" s="14"/>
      <c r="L727" s="210"/>
      <c r="M727" s="215"/>
      <c r="N727" s="216"/>
      <c r="O727" s="216"/>
      <c r="P727" s="216"/>
      <c r="Q727" s="216"/>
      <c r="R727" s="216"/>
      <c r="S727" s="216"/>
      <c r="T727" s="217"/>
      <c r="U727" s="14"/>
      <c r="V727" s="14"/>
      <c r="W727" s="14"/>
      <c r="X727" s="14"/>
      <c r="Y727" s="14"/>
      <c r="Z727" s="14"/>
      <c r="AA727" s="14"/>
      <c r="AB727" s="14"/>
      <c r="AC727" s="14"/>
      <c r="AD727" s="14"/>
      <c r="AE727" s="14"/>
      <c r="AT727" s="211" t="s">
        <v>271</v>
      </c>
      <c r="AU727" s="211" t="s">
        <v>87</v>
      </c>
      <c r="AV727" s="14" t="s">
        <v>87</v>
      </c>
      <c r="AW727" s="14" t="s">
        <v>32</v>
      </c>
      <c r="AX727" s="14" t="s">
        <v>77</v>
      </c>
      <c r="AY727" s="211" t="s">
        <v>177</v>
      </c>
    </row>
    <row r="728" s="14" customFormat="1">
      <c r="A728" s="14"/>
      <c r="B728" s="210"/>
      <c r="C728" s="14"/>
      <c r="D728" s="193" t="s">
        <v>271</v>
      </c>
      <c r="E728" s="211" t="s">
        <v>1</v>
      </c>
      <c r="F728" s="212" t="s">
        <v>1176</v>
      </c>
      <c r="G728" s="14"/>
      <c r="H728" s="213">
        <v>1.6000000000000001</v>
      </c>
      <c r="I728" s="214"/>
      <c r="J728" s="14"/>
      <c r="K728" s="14"/>
      <c r="L728" s="210"/>
      <c r="M728" s="215"/>
      <c r="N728" s="216"/>
      <c r="O728" s="216"/>
      <c r="P728" s="216"/>
      <c r="Q728" s="216"/>
      <c r="R728" s="216"/>
      <c r="S728" s="216"/>
      <c r="T728" s="217"/>
      <c r="U728" s="14"/>
      <c r="V728" s="14"/>
      <c r="W728" s="14"/>
      <c r="X728" s="14"/>
      <c r="Y728" s="14"/>
      <c r="Z728" s="14"/>
      <c r="AA728" s="14"/>
      <c r="AB728" s="14"/>
      <c r="AC728" s="14"/>
      <c r="AD728" s="14"/>
      <c r="AE728" s="14"/>
      <c r="AT728" s="211" t="s">
        <v>271</v>
      </c>
      <c r="AU728" s="211" t="s">
        <v>87</v>
      </c>
      <c r="AV728" s="14" t="s">
        <v>87</v>
      </c>
      <c r="AW728" s="14" t="s">
        <v>32</v>
      </c>
      <c r="AX728" s="14" t="s">
        <v>77</v>
      </c>
      <c r="AY728" s="211" t="s">
        <v>177</v>
      </c>
    </row>
    <row r="729" s="14" customFormat="1">
      <c r="A729" s="14"/>
      <c r="B729" s="210"/>
      <c r="C729" s="14"/>
      <c r="D729" s="193" t="s">
        <v>271</v>
      </c>
      <c r="E729" s="211" t="s">
        <v>1</v>
      </c>
      <c r="F729" s="212" t="s">
        <v>1177</v>
      </c>
      <c r="G729" s="14"/>
      <c r="H729" s="213">
        <v>2.1000000000000001</v>
      </c>
      <c r="I729" s="214"/>
      <c r="J729" s="14"/>
      <c r="K729" s="14"/>
      <c r="L729" s="210"/>
      <c r="M729" s="215"/>
      <c r="N729" s="216"/>
      <c r="O729" s="216"/>
      <c r="P729" s="216"/>
      <c r="Q729" s="216"/>
      <c r="R729" s="216"/>
      <c r="S729" s="216"/>
      <c r="T729" s="217"/>
      <c r="U729" s="14"/>
      <c r="V729" s="14"/>
      <c r="W729" s="14"/>
      <c r="X729" s="14"/>
      <c r="Y729" s="14"/>
      <c r="Z729" s="14"/>
      <c r="AA729" s="14"/>
      <c r="AB729" s="14"/>
      <c r="AC729" s="14"/>
      <c r="AD729" s="14"/>
      <c r="AE729" s="14"/>
      <c r="AT729" s="211" t="s">
        <v>271</v>
      </c>
      <c r="AU729" s="211" t="s">
        <v>87</v>
      </c>
      <c r="AV729" s="14" t="s">
        <v>87</v>
      </c>
      <c r="AW729" s="14" t="s">
        <v>32</v>
      </c>
      <c r="AX729" s="14" t="s">
        <v>77</v>
      </c>
      <c r="AY729" s="211" t="s">
        <v>177</v>
      </c>
    </row>
    <row r="730" s="14" customFormat="1">
      <c r="A730" s="14"/>
      <c r="B730" s="210"/>
      <c r="C730" s="14"/>
      <c r="D730" s="193" t="s">
        <v>271</v>
      </c>
      <c r="E730" s="211" t="s">
        <v>1</v>
      </c>
      <c r="F730" s="212" t="s">
        <v>1178</v>
      </c>
      <c r="G730" s="14"/>
      <c r="H730" s="213">
        <v>1.6000000000000001</v>
      </c>
      <c r="I730" s="214"/>
      <c r="J730" s="14"/>
      <c r="K730" s="14"/>
      <c r="L730" s="210"/>
      <c r="M730" s="215"/>
      <c r="N730" s="216"/>
      <c r="O730" s="216"/>
      <c r="P730" s="216"/>
      <c r="Q730" s="216"/>
      <c r="R730" s="216"/>
      <c r="S730" s="216"/>
      <c r="T730" s="217"/>
      <c r="U730" s="14"/>
      <c r="V730" s="14"/>
      <c r="W730" s="14"/>
      <c r="X730" s="14"/>
      <c r="Y730" s="14"/>
      <c r="Z730" s="14"/>
      <c r="AA730" s="14"/>
      <c r="AB730" s="14"/>
      <c r="AC730" s="14"/>
      <c r="AD730" s="14"/>
      <c r="AE730" s="14"/>
      <c r="AT730" s="211" t="s">
        <v>271</v>
      </c>
      <c r="AU730" s="211" t="s">
        <v>87</v>
      </c>
      <c r="AV730" s="14" t="s">
        <v>87</v>
      </c>
      <c r="AW730" s="14" t="s">
        <v>32</v>
      </c>
      <c r="AX730" s="14" t="s">
        <v>77</v>
      </c>
      <c r="AY730" s="211" t="s">
        <v>177</v>
      </c>
    </row>
    <row r="731" s="14" customFormat="1">
      <c r="A731" s="14"/>
      <c r="B731" s="210"/>
      <c r="C731" s="14"/>
      <c r="D731" s="193" t="s">
        <v>271</v>
      </c>
      <c r="E731" s="211" t="s">
        <v>1</v>
      </c>
      <c r="F731" s="212" t="s">
        <v>1179</v>
      </c>
      <c r="G731" s="14"/>
      <c r="H731" s="213">
        <v>1.7</v>
      </c>
      <c r="I731" s="214"/>
      <c r="J731" s="14"/>
      <c r="K731" s="14"/>
      <c r="L731" s="210"/>
      <c r="M731" s="215"/>
      <c r="N731" s="216"/>
      <c r="O731" s="216"/>
      <c r="P731" s="216"/>
      <c r="Q731" s="216"/>
      <c r="R731" s="216"/>
      <c r="S731" s="216"/>
      <c r="T731" s="217"/>
      <c r="U731" s="14"/>
      <c r="V731" s="14"/>
      <c r="W731" s="14"/>
      <c r="X731" s="14"/>
      <c r="Y731" s="14"/>
      <c r="Z731" s="14"/>
      <c r="AA731" s="14"/>
      <c r="AB731" s="14"/>
      <c r="AC731" s="14"/>
      <c r="AD731" s="14"/>
      <c r="AE731" s="14"/>
      <c r="AT731" s="211" t="s">
        <v>271</v>
      </c>
      <c r="AU731" s="211" t="s">
        <v>87</v>
      </c>
      <c r="AV731" s="14" t="s">
        <v>87</v>
      </c>
      <c r="AW731" s="14" t="s">
        <v>32</v>
      </c>
      <c r="AX731" s="14" t="s">
        <v>77</v>
      </c>
      <c r="AY731" s="211" t="s">
        <v>177</v>
      </c>
    </row>
    <row r="732" s="16" customFormat="1">
      <c r="A732" s="16"/>
      <c r="B732" s="237"/>
      <c r="C732" s="16"/>
      <c r="D732" s="193" t="s">
        <v>271</v>
      </c>
      <c r="E732" s="238" t="s">
        <v>216</v>
      </c>
      <c r="F732" s="239" t="s">
        <v>797</v>
      </c>
      <c r="G732" s="16"/>
      <c r="H732" s="240">
        <v>25</v>
      </c>
      <c r="I732" s="241"/>
      <c r="J732" s="16"/>
      <c r="K732" s="16"/>
      <c r="L732" s="237"/>
      <c r="M732" s="242"/>
      <c r="N732" s="243"/>
      <c r="O732" s="243"/>
      <c r="P732" s="243"/>
      <c r="Q732" s="243"/>
      <c r="R732" s="243"/>
      <c r="S732" s="243"/>
      <c r="T732" s="244"/>
      <c r="U732" s="16"/>
      <c r="V732" s="16"/>
      <c r="W732" s="16"/>
      <c r="X732" s="16"/>
      <c r="Y732" s="16"/>
      <c r="Z732" s="16"/>
      <c r="AA732" s="16"/>
      <c r="AB732" s="16"/>
      <c r="AC732" s="16"/>
      <c r="AD732" s="16"/>
      <c r="AE732" s="16"/>
      <c r="AT732" s="238" t="s">
        <v>271</v>
      </c>
      <c r="AU732" s="238" t="s">
        <v>87</v>
      </c>
      <c r="AV732" s="16" t="s">
        <v>194</v>
      </c>
      <c r="AW732" s="16" t="s">
        <v>32</v>
      </c>
      <c r="AX732" s="16" t="s">
        <v>77</v>
      </c>
      <c r="AY732" s="238" t="s">
        <v>177</v>
      </c>
    </row>
    <row r="733" s="15" customFormat="1">
      <c r="A733" s="15"/>
      <c r="B733" s="218"/>
      <c r="C733" s="15"/>
      <c r="D733" s="193" t="s">
        <v>271</v>
      </c>
      <c r="E733" s="219" t="s">
        <v>1</v>
      </c>
      <c r="F733" s="220" t="s">
        <v>276</v>
      </c>
      <c r="G733" s="15"/>
      <c r="H733" s="221">
        <v>77</v>
      </c>
      <c r="I733" s="222"/>
      <c r="J733" s="15"/>
      <c r="K733" s="15"/>
      <c r="L733" s="218"/>
      <c r="M733" s="223"/>
      <c r="N733" s="224"/>
      <c r="O733" s="224"/>
      <c r="P733" s="224"/>
      <c r="Q733" s="224"/>
      <c r="R733" s="224"/>
      <c r="S733" s="224"/>
      <c r="T733" s="225"/>
      <c r="U733" s="15"/>
      <c r="V733" s="15"/>
      <c r="W733" s="15"/>
      <c r="X733" s="15"/>
      <c r="Y733" s="15"/>
      <c r="Z733" s="15"/>
      <c r="AA733" s="15"/>
      <c r="AB733" s="15"/>
      <c r="AC733" s="15"/>
      <c r="AD733" s="15"/>
      <c r="AE733" s="15"/>
      <c r="AT733" s="219" t="s">
        <v>271</v>
      </c>
      <c r="AU733" s="219" t="s">
        <v>87</v>
      </c>
      <c r="AV733" s="15" t="s">
        <v>269</v>
      </c>
      <c r="AW733" s="15" t="s">
        <v>32</v>
      </c>
      <c r="AX733" s="15" t="s">
        <v>85</v>
      </c>
      <c r="AY733" s="219" t="s">
        <v>177</v>
      </c>
    </row>
    <row r="734" s="2" customFormat="1" ht="16.5" customHeight="1">
      <c r="A734" s="38"/>
      <c r="B734" s="179"/>
      <c r="C734" s="226" t="s">
        <v>1180</v>
      </c>
      <c r="D734" s="226" t="s">
        <v>330</v>
      </c>
      <c r="E734" s="227" t="s">
        <v>1181</v>
      </c>
      <c r="F734" s="228" t="s">
        <v>1182</v>
      </c>
      <c r="G734" s="229" t="s">
        <v>220</v>
      </c>
      <c r="H734" s="230">
        <v>91.710999999999999</v>
      </c>
      <c r="I734" s="231"/>
      <c r="J734" s="232">
        <f>ROUND(I734*H734,2)</f>
        <v>0</v>
      </c>
      <c r="K734" s="228" t="s">
        <v>1</v>
      </c>
      <c r="L734" s="233"/>
      <c r="M734" s="234" t="s">
        <v>1</v>
      </c>
      <c r="N734" s="235" t="s">
        <v>42</v>
      </c>
      <c r="O734" s="77"/>
      <c r="P734" s="189">
        <f>O734*H734</f>
        <v>0</v>
      </c>
      <c r="Q734" s="189">
        <v>0.025000000000000001</v>
      </c>
      <c r="R734" s="189">
        <f>Q734*H734</f>
        <v>2.2927750000000002</v>
      </c>
      <c r="S734" s="189">
        <v>0</v>
      </c>
      <c r="T734" s="190">
        <f>S734*H734</f>
        <v>0</v>
      </c>
      <c r="U734" s="38"/>
      <c r="V734" s="38"/>
      <c r="W734" s="38"/>
      <c r="X734" s="38"/>
      <c r="Y734" s="38"/>
      <c r="Z734" s="38"/>
      <c r="AA734" s="38"/>
      <c r="AB734" s="38"/>
      <c r="AC734" s="38"/>
      <c r="AD734" s="38"/>
      <c r="AE734" s="38"/>
      <c r="AR734" s="191" t="s">
        <v>440</v>
      </c>
      <c r="AT734" s="191" t="s">
        <v>330</v>
      </c>
      <c r="AU734" s="191" t="s">
        <v>87</v>
      </c>
      <c r="AY734" s="19" t="s">
        <v>177</v>
      </c>
      <c r="BE734" s="192">
        <f>IF(N734="základní",J734,0)</f>
        <v>0</v>
      </c>
      <c r="BF734" s="192">
        <f>IF(N734="snížená",J734,0)</f>
        <v>0</v>
      </c>
      <c r="BG734" s="192">
        <f>IF(N734="zákl. přenesená",J734,0)</f>
        <v>0</v>
      </c>
      <c r="BH734" s="192">
        <f>IF(N734="sníž. přenesená",J734,0)</f>
        <v>0</v>
      </c>
      <c r="BI734" s="192">
        <f>IF(N734="nulová",J734,0)</f>
        <v>0</v>
      </c>
      <c r="BJ734" s="19" t="s">
        <v>85</v>
      </c>
      <c r="BK734" s="192">
        <f>ROUND(I734*H734,2)</f>
        <v>0</v>
      </c>
      <c r="BL734" s="19" t="s">
        <v>350</v>
      </c>
      <c r="BM734" s="191" t="s">
        <v>1183</v>
      </c>
    </row>
    <row r="735" s="2" customFormat="1">
      <c r="A735" s="38"/>
      <c r="B735" s="39"/>
      <c r="C735" s="38"/>
      <c r="D735" s="193" t="s">
        <v>187</v>
      </c>
      <c r="E735" s="38"/>
      <c r="F735" s="194" t="s">
        <v>1184</v>
      </c>
      <c r="G735" s="38"/>
      <c r="H735" s="38"/>
      <c r="I735" s="195"/>
      <c r="J735" s="38"/>
      <c r="K735" s="38"/>
      <c r="L735" s="39"/>
      <c r="M735" s="196"/>
      <c r="N735" s="197"/>
      <c r="O735" s="77"/>
      <c r="P735" s="77"/>
      <c r="Q735" s="77"/>
      <c r="R735" s="77"/>
      <c r="S735" s="77"/>
      <c r="T735" s="78"/>
      <c r="U735" s="38"/>
      <c r="V735" s="38"/>
      <c r="W735" s="38"/>
      <c r="X735" s="38"/>
      <c r="Y735" s="38"/>
      <c r="Z735" s="38"/>
      <c r="AA735" s="38"/>
      <c r="AB735" s="38"/>
      <c r="AC735" s="38"/>
      <c r="AD735" s="38"/>
      <c r="AE735" s="38"/>
      <c r="AT735" s="19" t="s">
        <v>187</v>
      </c>
      <c r="AU735" s="19" t="s">
        <v>87</v>
      </c>
    </row>
    <row r="736" s="14" customFormat="1">
      <c r="A736" s="14"/>
      <c r="B736" s="210"/>
      <c r="C736" s="14"/>
      <c r="D736" s="193" t="s">
        <v>271</v>
      </c>
      <c r="E736" s="211" t="s">
        <v>1</v>
      </c>
      <c r="F736" s="212" t="s">
        <v>1185</v>
      </c>
      <c r="G736" s="14"/>
      <c r="H736" s="213">
        <v>88.549999999999997</v>
      </c>
      <c r="I736" s="214"/>
      <c r="J736" s="14"/>
      <c r="K736" s="14"/>
      <c r="L736" s="210"/>
      <c r="M736" s="215"/>
      <c r="N736" s="216"/>
      <c r="O736" s="216"/>
      <c r="P736" s="216"/>
      <c r="Q736" s="216"/>
      <c r="R736" s="216"/>
      <c r="S736" s="216"/>
      <c r="T736" s="217"/>
      <c r="U736" s="14"/>
      <c r="V736" s="14"/>
      <c r="W736" s="14"/>
      <c r="X736" s="14"/>
      <c r="Y736" s="14"/>
      <c r="Z736" s="14"/>
      <c r="AA736" s="14"/>
      <c r="AB736" s="14"/>
      <c r="AC736" s="14"/>
      <c r="AD736" s="14"/>
      <c r="AE736" s="14"/>
      <c r="AT736" s="211" t="s">
        <v>271</v>
      </c>
      <c r="AU736" s="211" t="s">
        <v>87</v>
      </c>
      <c r="AV736" s="14" t="s">
        <v>87</v>
      </c>
      <c r="AW736" s="14" t="s">
        <v>32</v>
      </c>
      <c r="AX736" s="14" t="s">
        <v>77</v>
      </c>
      <c r="AY736" s="211" t="s">
        <v>177</v>
      </c>
    </row>
    <row r="737" s="14" customFormat="1">
      <c r="A737" s="14"/>
      <c r="B737" s="210"/>
      <c r="C737" s="14"/>
      <c r="D737" s="193" t="s">
        <v>271</v>
      </c>
      <c r="E737" s="211" t="s">
        <v>1</v>
      </c>
      <c r="F737" s="212" t="s">
        <v>1186</v>
      </c>
      <c r="G737" s="14"/>
      <c r="H737" s="213">
        <v>3.161</v>
      </c>
      <c r="I737" s="214"/>
      <c r="J737" s="14"/>
      <c r="K737" s="14"/>
      <c r="L737" s="210"/>
      <c r="M737" s="215"/>
      <c r="N737" s="216"/>
      <c r="O737" s="216"/>
      <c r="P737" s="216"/>
      <c r="Q737" s="216"/>
      <c r="R737" s="216"/>
      <c r="S737" s="216"/>
      <c r="T737" s="217"/>
      <c r="U737" s="14"/>
      <c r="V737" s="14"/>
      <c r="W737" s="14"/>
      <c r="X737" s="14"/>
      <c r="Y737" s="14"/>
      <c r="Z737" s="14"/>
      <c r="AA737" s="14"/>
      <c r="AB737" s="14"/>
      <c r="AC737" s="14"/>
      <c r="AD737" s="14"/>
      <c r="AE737" s="14"/>
      <c r="AT737" s="211" t="s">
        <v>271</v>
      </c>
      <c r="AU737" s="211" t="s">
        <v>87</v>
      </c>
      <c r="AV737" s="14" t="s">
        <v>87</v>
      </c>
      <c r="AW737" s="14" t="s">
        <v>32</v>
      </c>
      <c r="AX737" s="14" t="s">
        <v>77</v>
      </c>
      <c r="AY737" s="211" t="s">
        <v>177</v>
      </c>
    </row>
    <row r="738" s="15" customFormat="1">
      <c r="A738" s="15"/>
      <c r="B738" s="218"/>
      <c r="C738" s="15"/>
      <c r="D738" s="193" t="s">
        <v>271</v>
      </c>
      <c r="E738" s="219" t="s">
        <v>1</v>
      </c>
      <c r="F738" s="220" t="s">
        <v>276</v>
      </c>
      <c r="G738" s="15"/>
      <c r="H738" s="221">
        <v>91.710999999999999</v>
      </c>
      <c r="I738" s="222"/>
      <c r="J738" s="15"/>
      <c r="K738" s="15"/>
      <c r="L738" s="218"/>
      <c r="M738" s="223"/>
      <c r="N738" s="224"/>
      <c r="O738" s="224"/>
      <c r="P738" s="224"/>
      <c r="Q738" s="224"/>
      <c r="R738" s="224"/>
      <c r="S738" s="224"/>
      <c r="T738" s="225"/>
      <c r="U738" s="15"/>
      <c r="V738" s="15"/>
      <c r="W738" s="15"/>
      <c r="X738" s="15"/>
      <c r="Y738" s="15"/>
      <c r="Z738" s="15"/>
      <c r="AA738" s="15"/>
      <c r="AB738" s="15"/>
      <c r="AC738" s="15"/>
      <c r="AD738" s="15"/>
      <c r="AE738" s="15"/>
      <c r="AT738" s="219" t="s">
        <v>271</v>
      </c>
      <c r="AU738" s="219" t="s">
        <v>87</v>
      </c>
      <c r="AV738" s="15" t="s">
        <v>269</v>
      </c>
      <c r="AW738" s="15" t="s">
        <v>32</v>
      </c>
      <c r="AX738" s="15" t="s">
        <v>85</v>
      </c>
      <c r="AY738" s="219" t="s">
        <v>177</v>
      </c>
    </row>
    <row r="739" s="2" customFormat="1" ht="24.15" customHeight="1">
      <c r="A739" s="38"/>
      <c r="B739" s="179"/>
      <c r="C739" s="180" t="s">
        <v>1187</v>
      </c>
      <c r="D739" s="180" t="s">
        <v>180</v>
      </c>
      <c r="E739" s="181" t="s">
        <v>1188</v>
      </c>
      <c r="F739" s="182" t="s">
        <v>1189</v>
      </c>
      <c r="G739" s="183" t="s">
        <v>220</v>
      </c>
      <c r="H739" s="184">
        <v>25</v>
      </c>
      <c r="I739" s="185"/>
      <c r="J739" s="186">
        <f>ROUND(I739*H739,2)</f>
        <v>0</v>
      </c>
      <c r="K739" s="182" t="s">
        <v>268</v>
      </c>
      <c r="L739" s="39"/>
      <c r="M739" s="187" t="s">
        <v>1</v>
      </c>
      <c r="N739" s="188" t="s">
        <v>42</v>
      </c>
      <c r="O739" s="77"/>
      <c r="P739" s="189">
        <f>O739*H739</f>
        <v>0</v>
      </c>
      <c r="Q739" s="189">
        <v>0.0015</v>
      </c>
      <c r="R739" s="189">
        <f>Q739*H739</f>
        <v>0.037499999999999999</v>
      </c>
      <c r="S739" s="189">
        <v>0</v>
      </c>
      <c r="T739" s="190">
        <f>S739*H739</f>
        <v>0</v>
      </c>
      <c r="U739" s="38"/>
      <c r="V739" s="38"/>
      <c r="W739" s="38"/>
      <c r="X739" s="38"/>
      <c r="Y739" s="38"/>
      <c r="Z739" s="38"/>
      <c r="AA739" s="38"/>
      <c r="AB739" s="38"/>
      <c r="AC739" s="38"/>
      <c r="AD739" s="38"/>
      <c r="AE739" s="38"/>
      <c r="AR739" s="191" t="s">
        <v>350</v>
      </c>
      <c r="AT739" s="191" t="s">
        <v>180</v>
      </c>
      <c r="AU739" s="191" t="s">
        <v>87</v>
      </c>
      <c r="AY739" s="19" t="s">
        <v>177</v>
      </c>
      <c r="BE739" s="192">
        <f>IF(N739="základní",J739,0)</f>
        <v>0</v>
      </c>
      <c r="BF739" s="192">
        <f>IF(N739="snížená",J739,0)</f>
        <v>0</v>
      </c>
      <c r="BG739" s="192">
        <f>IF(N739="zákl. přenesená",J739,0)</f>
        <v>0</v>
      </c>
      <c r="BH739" s="192">
        <f>IF(N739="sníž. přenesená",J739,0)</f>
        <v>0</v>
      </c>
      <c r="BI739" s="192">
        <f>IF(N739="nulová",J739,0)</f>
        <v>0</v>
      </c>
      <c r="BJ739" s="19" t="s">
        <v>85</v>
      </c>
      <c r="BK739" s="192">
        <f>ROUND(I739*H739,2)</f>
        <v>0</v>
      </c>
      <c r="BL739" s="19" t="s">
        <v>350</v>
      </c>
      <c r="BM739" s="191" t="s">
        <v>1190</v>
      </c>
    </row>
    <row r="740" s="14" customFormat="1">
      <c r="A740" s="14"/>
      <c r="B740" s="210"/>
      <c r="C740" s="14"/>
      <c r="D740" s="193" t="s">
        <v>271</v>
      </c>
      <c r="E740" s="211" t="s">
        <v>1</v>
      </c>
      <c r="F740" s="212" t="s">
        <v>216</v>
      </c>
      <c r="G740" s="14"/>
      <c r="H740" s="213">
        <v>25</v>
      </c>
      <c r="I740" s="214"/>
      <c r="J740" s="14"/>
      <c r="K740" s="14"/>
      <c r="L740" s="210"/>
      <c r="M740" s="215"/>
      <c r="N740" s="216"/>
      <c r="O740" s="216"/>
      <c r="P740" s="216"/>
      <c r="Q740" s="216"/>
      <c r="R740" s="216"/>
      <c r="S740" s="216"/>
      <c r="T740" s="217"/>
      <c r="U740" s="14"/>
      <c r="V740" s="14"/>
      <c r="W740" s="14"/>
      <c r="X740" s="14"/>
      <c r="Y740" s="14"/>
      <c r="Z740" s="14"/>
      <c r="AA740" s="14"/>
      <c r="AB740" s="14"/>
      <c r="AC740" s="14"/>
      <c r="AD740" s="14"/>
      <c r="AE740" s="14"/>
      <c r="AT740" s="211" t="s">
        <v>271</v>
      </c>
      <c r="AU740" s="211" t="s">
        <v>87</v>
      </c>
      <c r="AV740" s="14" t="s">
        <v>87</v>
      </c>
      <c r="AW740" s="14" t="s">
        <v>32</v>
      </c>
      <c r="AX740" s="14" t="s">
        <v>85</v>
      </c>
      <c r="AY740" s="211" t="s">
        <v>177</v>
      </c>
    </row>
    <row r="741" s="2" customFormat="1" ht="24.15" customHeight="1">
      <c r="A741" s="38"/>
      <c r="B741" s="179"/>
      <c r="C741" s="180" t="s">
        <v>1191</v>
      </c>
      <c r="D741" s="180" t="s">
        <v>180</v>
      </c>
      <c r="E741" s="181" t="s">
        <v>1192</v>
      </c>
      <c r="F741" s="182" t="s">
        <v>1193</v>
      </c>
      <c r="G741" s="183" t="s">
        <v>762</v>
      </c>
      <c r="H741" s="236"/>
      <c r="I741" s="185"/>
      <c r="J741" s="186">
        <f>ROUND(I741*H741,2)</f>
        <v>0</v>
      </c>
      <c r="K741" s="182" t="s">
        <v>268</v>
      </c>
      <c r="L741" s="39"/>
      <c r="M741" s="187" t="s">
        <v>1</v>
      </c>
      <c r="N741" s="188" t="s">
        <v>42</v>
      </c>
      <c r="O741" s="77"/>
      <c r="P741" s="189">
        <f>O741*H741</f>
        <v>0</v>
      </c>
      <c r="Q741" s="189">
        <v>0</v>
      </c>
      <c r="R741" s="189">
        <f>Q741*H741</f>
        <v>0</v>
      </c>
      <c r="S741" s="189">
        <v>0</v>
      </c>
      <c r="T741" s="190">
        <f>S741*H741</f>
        <v>0</v>
      </c>
      <c r="U741" s="38"/>
      <c r="V741" s="38"/>
      <c r="W741" s="38"/>
      <c r="X741" s="38"/>
      <c r="Y741" s="38"/>
      <c r="Z741" s="38"/>
      <c r="AA741" s="38"/>
      <c r="AB741" s="38"/>
      <c r="AC741" s="38"/>
      <c r="AD741" s="38"/>
      <c r="AE741" s="38"/>
      <c r="AR741" s="191" t="s">
        <v>350</v>
      </c>
      <c r="AT741" s="191" t="s">
        <v>180</v>
      </c>
      <c r="AU741" s="191" t="s">
        <v>87</v>
      </c>
      <c r="AY741" s="19" t="s">
        <v>177</v>
      </c>
      <c r="BE741" s="192">
        <f>IF(N741="základní",J741,0)</f>
        <v>0</v>
      </c>
      <c r="BF741" s="192">
        <f>IF(N741="snížená",J741,0)</f>
        <v>0</v>
      </c>
      <c r="BG741" s="192">
        <f>IF(N741="zákl. přenesená",J741,0)</f>
        <v>0</v>
      </c>
      <c r="BH741" s="192">
        <f>IF(N741="sníž. přenesená",J741,0)</f>
        <v>0</v>
      </c>
      <c r="BI741" s="192">
        <f>IF(N741="nulová",J741,0)</f>
        <v>0</v>
      </c>
      <c r="BJ741" s="19" t="s">
        <v>85</v>
      </c>
      <c r="BK741" s="192">
        <f>ROUND(I741*H741,2)</f>
        <v>0</v>
      </c>
      <c r="BL741" s="19" t="s">
        <v>350</v>
      </c>
      <c r="BM741" s="191" t="s">
        <v>1194</v>
      </c>
    </row>
    <row r="742" s="12" customFormat="1" ht="22.8" customHeight="1">
      <c r="A742" s="12"/>
      <c r="B742" s="166"/>
      <c r="C742" s="12"/>
      <c r="D742" s="167" t="s">
        <v>76</v>
      </c>
      <c r="E742" s="177" t="s">
        <v>1195</v>
      </c>
      <c r="F742" s="177" t="s">
        <v>1196</v>
      </c>
      <c r="G742" s="12"/>
      <c r="H742" s="12"/>
      <c r="I742" s="169"/>
      <c r="J742" s="178">
        <f>BK742</f>
        <v>0</v>
      </c>
      <c r="K742" s="12"/>
      <c r="L742" s="166"/>
      <c r="M742" s="171"/>
      <c r="N742" s="172"/>
      <c r="O742" s="172"/>
      <c r="P742" s="173">
        <f>SUM(P743:P781)</f>
        <v>0</v>
      </c>
      <c r="Q742" s="172"/>
      <c r="R742" s="173">
        <f>SUM(R743:R781)</f>
        <v>4.0257063999999989</v>
      </c>
      <c r="S742" s="172"/>
      <c r="T742" s="174">
        <f>SUM(T743:T781)</f>
        <v>0</v>
      </c>
      <c r="U742" s="12"/>
      <c r="V742" s="12"/>
      <c r="W742" s="12"/>
      <c r="X742" s="12"/>
      <c r="Y742" s="12"/>
      <c r="Z742" s="12"/>
      <c r="AA742" s="12"/>
      <c r="AB742" s="12"/>
      <c r="AC742" s="12"/>
      <c r="AD742" s="12"/>
      <c r="AE742" s="12"/>
      <c r="AR742" s="167" t="s">
        <v>87</v>
      </c>
      <c r="AT742" s="175" t="s">
        <v>76</v>
      </c>
      <c r="AU742" s="175" t="s">
        <v>85</v>
      </c>
      <c r="AY742" s="167" t="s">
        <v>177</v>
      </c>
      <c r="BK742" s="176">
        <f>SUM(BK743:BK781)</f>
        <v>0</v>
      </c>
    </row>
    <row r="743" s="2" customFormat="1" ht="16.5" customHeight="1">
      <c r="A743" s="38"/>
      <c r="B743" s="179"/>
      <c r="C743" s="180" t="s">
        <v>1197</v>
      </c>
      <c r="D743" s="180" t="s">
        <v>180</v>
      </c>
      <c r="E743" s="181" t="s">
        <v>1198</v>
      </c>
      <c r="F743" s="182" t="s">
        <v>1199</v>
      </c>
      <c r="G743" s="183" t="s">
        <v>220</v>
      </c>
      <c r="H743" s="184">
        <v>122.72</v>
      </c>
      <c r="I743" s="185"/>
      <c r="J743" s="186">
        <f>ROUND(I743*H743,2)</f>
        <v>0</v>
      </c>
      <c r="K743" s="182" t="s">
        <v>268</v>
      </c>
      <c r="L743" s="39"/>
      <c r="M743" s="187" t="s">
        <v>1</v>
      </c>
      <c r="N743" s="188" t="s">
        <v>42</v>
      </c>
      <c r="O743" s="77"/>
      <c r="P743" s="189">
        <f>O743*H743</f>
        <v>0</v>
      </c>
      <c r="Q743" s="189">
        <v>0.00029999999999999997</v>
      </c>
      <c r="R743" s="189">
        <f>Q743*H743</f>
        <v>0.036815999999999995</v>
      </c>
      <c r="S743" s="189">
        <v>0</v>
      </c>
      <c r="T743" s="190">
        <f>S743*H743</f>
        <v>0</v>
      </c>
      <c r="U743" s="38"/>
      <c r="V743" s="38"/>
      <c r="W743" s="38"/>
      <c r="X743" s="38"/>
      <c r="Y743" s="38"/>
      <c r="Z743" s="38"/>
      <c r="AA743" s="38"/>
      <c r="AB743" s="38"/>
      <c r="AC743" s="38"/>
      <c r="AD743" s="38"/>
      <c r="AE743" s="38"/>
      <c r="AR743" s="191" t="s">
        <v>350</v>
      </c>
      <c r="AT743" s="191" t="s">
        <v>180</v>
      </c>
      <c r="AU743" s="191" t="s">
        <v>87</v>
      </c>
      <c r="AY743" s="19" t="s">
        <v>177</v>
      </c>
      <c r="BE743" s="192">
        <f>IF(N743="základní",J743,0)</f>
        <v>0</v>
      </c>
      <c r="BF743" s="192">
        <f>IF(N743="snížená",J743,0)</f>
        <v>0</v>
      </c>
      <c r="BG743" s="192">
        <f>IF(N743="zákl. přenesená",J743,0)</f>
        <v>0</v>
      </c>
      <c r="BH743" s="192">
        <f>IF(N743="sníž. přenesená",J743,0)</f>
        <v>0</v>
      </c>
      <c r="BI743" s="192">
        <f>IF(N743="nulová",J743,0)</f>
        <v>0</v>
      </c>
      <c r="BJ743" s="19" t="s">
        <v>85</v>
      </c>
      <c r="BK743" s="192">
        <f>ROUND(I743*H743,2)</f>
        <v>0</v>
      </c>
      <c r="BL743" s="19" t="s">
        <v>350</v>
      </c>
      <c r="BM743" s="191" t="s">
        <v>1200</v>
      </c>
    </row>
    <row r="744" s="14" customFormat="1">
      <c r="A744" s="14"/>
      <c r="B744" s="210"/>
      <c r="C744" s="14"/>
      <c r="D744" s="193" t="s">
        <v>271</v>
      </c>
      <c r="E744" s="211" t="s">
        <v>1</v>
      </c>
      <c r="F744" s="212" t="s">
        <v>206</v>
      </c>
      <c r="G744" s="14"/>
      <c r="H744" s="213">
        <v>122.72</v>
      </c>
      <c r="I744" s="214"/>
      <c r="J744" s="14"/>
      <c r="K744" s="14"/>
      <c r="L744" s="210"/>
      <c r="M744" s="215"/>
      <c r="N744" s="216"/>
      <c r="O744" s="216"/>
      <c r="P744" s="216"/>
      <c r="Q744" s="216"/>
      <c r="R744" s="216"/>
      <c r="S744" s="216"/>
      <c r="T744" s="217"/>
      <c r="U744" s="14"/>
      <c r="V744" s="14"/>
      <c r="W744" s="14"/>
      <c r="X744" s="14"/>
      <c r="Y744" s="14"/>
      <c r="Z744" s="14"/>
      <c r="AA744" s="14"/>
      <c r="AB744" s="14"/>
      <c r="AC744" s="14"/>
      <c r="AD744" s="14"/>
      <c r="AE744" s="14"/>
      <c r="AT744" s="211" t="s">
        <v>271</v>
      </c>
      <c r="AU744" s="211" t="s">
        <v>87</v>
      </c>
      <c r="AV744" s="14" t="s">
        <v>87</v>
      </c>
      <c r="AW744" s="14" t="s">
        <v>32</v>
      </c>
      <c r="AX744" s="14" t="s">
        <v>85</v>
      </c>
      <c r="AY744" s="211" t="s">
        <v>177</v>
      </c>
    </row>
    <row r="745" s="2" customFormat="1" ht="24.15" customHeight="1">
      <c r="A745" s="38"/>
      <c r="B745" s="179"/>
      <c r="C745" s="180" t="s">
        <v>1201</v>
      </c>
      <c r="D745" s="180" t="s">
        <v>180</v>
      </c>
      <c r="E745" s="181" t="s">
        <v>1202</v>
      </c>
      <c r="F745" s="182" t="s">
        <v>1203</v>
      </c>
      <c r="G745" s="183" t="s">
        <v>220</v>
      </c>
      <c r="H745" s="184">
        <v>25.84</v>
      </c>
      <c r="I745" s="185"/>
      <c r="J745" s="186">
        <f>ROUND(I745*H745,2)</f>
        <v>0</v>
      </c>
      <c r="K745" s="182" t="s">
        <v>268</v>
      </c>
      <c r="L745" s="39"/>
      <c r="M745" s="187" t="s">
        <v>1</v>
      </c>
      <c r="N745" s="188" t="s">
        <v>42</v>
      </c>
      <c r="O745" s="77"/>
      <c r="P745" s="189">
        <f>O745*H745</f>
        <v>0</v>
      </c>
      <c r="Q745" s="189">
        <v>0.0015</v>
      </c>
      <c r="R745" s="189">
        <f>Q745*H745</f>
        <v>0.038760000000000003</v>
      </c>
      <c r="S745" s="189">
        <v>0</v>
      </c>
      <c r="T745" s="190">
        <f>S745*H745</f>
        <v>0</v>
      </c>
      <c r="U745" s="38"/>
      <c r="V745" s="38"/>
      <c r="W745" s="38"/>
      <c r="X745" s="38"/>
      <c r="Y745" s="38"/>
      <c r="Z745" s="38"/>
      <c r="AA745" s="38"/>
      <c r="AB745" s="38"/>
      <c r="AC745" s="38"/>
      <c r="AD745" s="38"/>
      <c r="AE745" s="38"/>
      <c r="AR745" s="191" t="s">
        <v>350</v>
      </c>
      <c r="AT745" s="191" t="s">
        <v>180</v>
      </c>
      <c r="AU745" s="191" t="s">
        <v>87</v>
      </c>
      <c r="AY745" s="19" t="s">
        <v>177</v>
      </c>
      <c r="BE745" s="192">
        <f>IF(N745="základní",J745,0)</f>
        <v>0</v>
      </c>
      <c r="BF745" s="192">
        <f>IF(N745="snížená",J745,0)</f>
        <v>0</v>
      </c>
      <c r="BG745" s="192">
        <f>IF(N745="zákl. přenesená",J745,0)</f>
        <v>0</v>
      </c>
      <c r="BH745" s="192">
        <f>IF(N745="sníž. přenesená",J745,0)</f>
        <v>0</v>
      </c>
      <c r="BI745" s="192">
        <f>IF(N745="nulová",J745,0)</f>
        <v>0</v>
      </c>
      <c r="BJ745" s="19" t="s">
        <v>85</v>
      </c>
      <c r="BK745" s="192">
        <f>ROUND(I745*H745,2)</f>
        <v>0</v>
      </c>
      <c r="BL745" s="19" t="s">
        <v>350</v>
      </c>
      <c r="BM745" s="191" t="s">
        <v>1204</v>
      </c>
    </row>
    <row r="746" s="13" customFormat="1">
      <c r="A746" s="13"/>
      <c r="B746" s="203"/>
      <c r="C746" s="13"/>
      <c r="D746" s="193" t="s">
        <v>271</v>
      </c>
      <c r="E746" s="204" t="s">
        <v>1</v>
      </c>
      <c r="F746" s="205" t="s">
        <v>1205</v>
      </c>
      <c r="G746" s="13"/>
      <c r="H746" s="204" t="s">
        <v>1</v>
      </c>
      <c r="I746" s="206"/>
      <c r="J746" s="13"/>
      <c r="K746" s="13"/>
      <c r="L746" s="203"/>
      <c r="M746" s="207"/>
      <c r="N746" s="208"/>
      <c r="O746" s="208"/>
      <c r="P746" s="208"/>
      <c r="Q746" s="208"/>
      <c r="R746" s="208"/>
      <c r="S746" s="208"/>
      <c r="T746" s="209"/>
      <c r="U746" s="13"/>
      <c r="V746" s="13"/>
      <c r="W746" s="13"/>
      <c r="X746" s="13"/>
      <c r="Y746" s="13"/>
      <c r="Z746" s="13"/>
      <c r="AA746" s="13"/>
      <c r="AB746" s="13"/>
      <c r="AC746" s="13"/>
      <c r="AD746" s="13"/>
      <c r="AE746" s="13"/>
      <c r="AT746" s="204" t="s">
        <v>271</v>
      </c>
      <c r="AU746" s="204" t="s">
        <v>87</v>
      </c>
      <c r="AV746" s="13" t="s">
        <v>85</v>
      </c>
      <c r="AW746" s="13" t="s">
        <v>32</v>
      </c>
      <c r="AX746" s="13" t="s">
        <v>77</v>
      </c>
      <c r="AY746" s="204" t="s">
        <v>177</v>
      </c>
    </row>
    <row r="747" s="14" customFormat="1">
      <c r="A747" s="14"/>
      <c r="B747" s="210"/>
      <c r="C747" s="14"/>
      <c r="D747" s="193" t="s">
        <v>271</v>
      </c>
      <c r="E747" s="211" t="s">
        <v>1</v>
      </c>
      <c r="F747" s="212" t="s">
        <v>1206</v>
      </c>
      <c r="G747" s="14"/>
      <c r="H747" s="213">
        <v>10.640000000000001</v>
      </c>
      <c r="I747" s="214"/>
      <c r="J747" s="14"/>
      <c r="K747" s="14"/>
      <c r="L747" s="210"/>
      <c r="M747" s="215"/>
      <c r="N747" s="216"/>
      <c r="O747" s="216"/>
      <c r="P747" s="216"/>
      <c r="Q747" s="216"/>
      <c r="R747" s="216"/>
      <c r="S747" s="216"/>
      <c r="T747" s="217"/>
      <c r="U747" s="14"/>
      <c r="V747" s="14"/>
      <c r="W747" s="14"/>
      <c r="X747" s="14"/>
      <c r="Y747" s="14"/>
      <c r="Z747" s="14"/>
      <c r="AA747" s="14"/>
      <c r="AB747" s="14"/>
      <c r="AC747" s="14"/>
      <c r="AD747" s="14"/>
      <c r="AE747" s="14"/>
      <c r="AT747" s="211" t="s">
        <v>271</v>
      </c>
      <c r="AU747" s="211" t="s">
        <v>87</v>
      </c>
      <c r="AV747" s="14" t="s">
        <v>87</v>
      </c>
      <c r="AW747" s="14" t="s">
        <v>32</v>
      </c>
      <c r="AX747" s="14" t="s">
        <v>77</v>
      </c>
      <c r="AY747" s="211" t="s">
        <v>177</v>
      </c>
    </row>
    <row r="748" s="14" customFormat="1">
      <c r="A748" s="14"/>
      <c r="B748" s="210"/>
      <c r="C748" s="14"/>
      <c r="D748" s="193" t="s">
        <v>271</v>
      </c>
      <c r="E748" s="211" t="s">
        <v>1</v>
      </c>
      <c r="F748" s="212" t="s">
        <v>1207</v>
      </c>
      <c r="G748" s="14"/>
      <c r="H748" s="213">
        <v>15.199999999999999</v>
      </c>
      <c r="I748" s="214"/>
      <c r="J748" s="14"/>
      <c r="K748" s="14"/>
      <c r="L748" s="210"/>
      <c r="M748" s="215"/>
      <c r="N748" s="216"/>
      <c r="O748" s="216"/>
      <c r="P748" s="216"/>
      <c r="Q748" s="216"/>
      <c r="R748" s="216"/>
      <c r="S748" s="216"/>
      <c r="T748" s="217"/>
      <c r="U748" s="14"/>
      <c r="V748" s="14"/>
      <c r="W748" s="14"/>
      <c r="X748" s="14"/>
      <c r="Y748" s="14"/>
      <c r="Z748" s="14"/>
      <c r="AA748" s="14"/>
      <c r="AB748" s="14"/>
      <c r="AC748" s="14"/>
      <c r="AD748" s="14"/>
      <c r="AE748" s="14"/>
      <c r="AT748" s="211" t="s">
        <v>271</v>
      </c>
      <c r="AU748" s="211" t="s">
        <v>87</v>
      </c>
      <c r="AV748" s="14" t="s">
        <v>87</v>
      </c>
      <c r="AW748" s="14" t="s">
        <v>32</v>
      </c>
      <c r="AX748" s="14" t="s">
        <v>77</v>
      </c>
      <c r="AY748" s="211" t="s">
        <v>177</v>
      </c>
    </row>
    <row r="749" s="15" customFormat="1">
      <c r="A749" s="15"/>
      <c r="B749" s="218"/>
      <c r="C749" s="15"/>
      <c r="D749" s="193" t="s">
        <v>271</v>
      </c>
      <c r="E749" s="219" t="s">
        <v>1</v>
      </c>
      <c r="F749" s="220" t="s">
        <v>276</v>
      </c>
      <c r="G749" s="15"/>
      <c r="H749" s="221">
        <v>25.84</v>
      </c>
      <c r="I749" s="222"/>
      <c r="J749" s="15"/>
      <c r="K749" s="15"/>
      <c r="L749" s="218"/>
      <c r="M749" s="223"/>
      <c r="N749" s="224"/>
      <c r="O749" s="224"/>
      <c r="P749" s="224"/>
      <c r="Q749" s="224"/>
      <c r="R749" s="224"/>
      <c r="S749" s="224"/>
      <c r="T749" s="225"/>
      <c r="U749" s="15"/>
      <c r="V749" s="15"/>
      <c r="W749" s="15"/>
      <c r="X749" s="15"/>
      <c r="Y749" s="15"/>
      <c r="Z749" s="15"/>
      <c r="AA749" s="15"/>
      <c r="AB749" s="15"/>
      <c r="AC749" s="15"/>
      <c r="AD749" s="15"/>
      <c r="AE749" s="15"/>
      <c r="AT749" s="219" t="s">
        <v>271</v>
      </c>
      <c r="AU749" s="219" t="s">
        <v>87</v>
      </c>
      <c r="AV749" s="15" t="s">
        <v>269</v>
      </c>
      <c r="AW749" s="15" t="s">
        <v>32</v>
      </c>
      <c r="AX749" s="15" t="s">
        <v>85</v>
      </c>
      <c r="AY749" s="219" t="s">
        <v>177</v>
      </c>
    </row>
    <row r="750" s="2" customFormat="1" ht="24.15" customHeight="1">
      <c r="A750" s="38"/>
      <c r="B750" s="179"/>
      <c r="C750" s="180" t="s">
        <v>1208</v>
      </c>
      <c r="D750" s="180" t="s">
        <v>180</v>
      </c>
      <c r="E750" s="181" t="s">
        <v>1209</v>
      </c>
      <c r="F750" s="182" t="s">
        <v>1210</v>
      </c>
      <c r="G750" s="183" t="s">
        <v>369</v>
      </c>
      <c r="H750" s="184">
        <v>18.399999999999999</v>
      </c>
      <c r="I750" s="185"/>
      <c r="J750" s="186">
        <f>ROUND(I750*H750,2)</f>
        <v>0</v>
      </c>
      <c r="K750" s="182" t="s">
        <v>268</v>
      </c>
      <c r="L750" s="39"/>
      <c r="M750" s="187" t="s">
        <v>1</v>
      </c>
      <c r="N750" s="188" t="s">
        <v>42</v>
      </c>
      <c r="O750" s="77"/>
      <c r="P750" s="189">
        <f>O750*H750</f>
        <v>0</v>
      </c>
      <c r="Q750" s="189">
        <v>0.00027500000000000002</v>
      </c>
      <c r="R750" s="189">
        <f>Q750*H750</f>
        <v>0.0050600000000000003</v>
      </c>
      <c r="S750" s="189">
        <v>0</v>
      </c>
      <c r="T750" s="190">
        <f>S750*H750</f>
        <v>0</v>
      </c>
      <c r="U750" s="38"/>
      <c r="V750" s="38"/>
      <c r="W750" s="38"/>
      <c r="X750" s="38"/>
      <c r="Y750" s="38"/>
      <c r="Z750" s="38"/>
      <c r="AA750" s="38"/>
      <c r="AB750" s="38"/>
      <c r="AC750" s="38"/>
      <c r="AD750" s="38"/>
      <c r="AE750" s="38"/>
      <c r="AR750" s="191" t="s">
        <v>350</v>
      </c>
      <c r="AT750" s="191" t="s">
        <v>180</v>
      </c>
      <c r="AU750" s="191" t="s">
        <v>87</v>
      </c>
      <c r="AY750" s="19" t="s">
        <v>177</v>
      </c>
      <c r="BE750" s="192">
        <f>IF(N750="základní",J750,0)</f>
        <v>0</v>
      </c>
      <c r="BF750" s="192">
        <f>IF(N750="snížená",J750,0)</f>
        <v>0</v>
      </c>
      <c r="BG750" s="192">
        <f>IF(N750="zákl. přenesená",J750,0)</f>
        <v>0</v>
      </c>
      <c r="BH750" s="192">
        <f>IF(N750="sníž. přenesená",J750,0)</f>
        <v>0</v>
      </c>
      <c r="BI750" s="192">
        <f>IF(N750="nulová",J750,0)</f>
        <v>0</v>
      </c>
      <c r="BJ750" s="19" t="s">
        <v>85</v>
      </c>
      <c r="BK750" s="192">
        <f>ROUND(I750*H750,2)</f>
        <v>0</v>
      </c>
      <c r="BL750" s="19" t="s">
        <v>350</v>
      </c>
      <c r="BM750" s="191" t="s">
        <v>1211</v>
      </c>
    </row>
    <row r="751" s="14" customFormat="1">
      <c r="A751" s="14"/>
      <c r="B751" s="210"/>
      <c r="C751" s="14"/>
      <c r="D751" s="193" t="s">
        <v>271</v>
      </c>
      <c r="E751" s="211" t="s">
        <v>1</v>
      </c>
      <c r="F751" s="212" t="s">
        <v>1212</v>
      </c>
      <c r="G751" s="14"/>
      <c r="H751" s="213">
        <v>8.4000000000000004</v>
      </c>
      <c r="I751" s="214"/>
      <c r="J751" s="14"/>
      <c r="K751" s="14"/>
      <c r="L751" s="210"/>
      <c r="M751" s="215"/>
      <c r="N751" s="216"/>
      <c r="O751" s="216"/>
      <c r="P751" s="216"/>
      <c r="Q751" s="216"/>
      <c r="R751" s="216"/>
      <c r="S751" s="216"/>
      <c r="T751" s="217"/>
      <c r="U751" s="14"/>
      <c r="V751" s="14"/>
      <c r="W751" s="14"/>
      <c r="X751" s="14"/>
      <c r="Y751" s="14"/>
      <c r="Z751" s="14"/>
      <c r="AA751" s="14"/>
      <c r="AB751" s="14"/>
      <c r="AC751" s="14"/>
      <c r="AD751" s="14"/>
      <c r="AE751" s="14"/>
      <c r="AT751" s="211" t="s">
        <v>271</v>
      </c>
      <c r="AU751" s="211" t="s">
        <v>87</v>
      </c>
      <c r="AV751" s="14" t="s">
        <v>87</v>
      </c>
      <c r="AW751" s="14" t="s">
        <v>32</v>
      </c>
      <c r="AX751" s="14" t="s">
        <v>77</v>
      </c>
      <c r="AY751" s="211" t="s">
        <v>177</v>
      </c>
    </row>
    <row r="752" s="14" customFormat="1">
      <c r="A752" s="14"/>
      <c r="B752" s="210"/>
      <c r="C752" s="14"/>
      <c r="D752" s="193" t="s">
        <v>271</v>
      </c>
      <c r="E752" s="211" t="s">
        <v>1</v>
      </c>
      <c r="F752" s="212" t="s">
        <v>1213</v>
      </c>
      <c r="G752" s="14"/>
      <c r="H752" s="213">
        <v>8</v>
      </c>
      <c r="I752" s="214"/>
      <c r="J752" s="14"/>
      <c r="K752" s="14"/>
      <c r="L752" s="210"/>
      <c r="M752" s="215"/>
      <c r="N752" s="216"/>
      <c r="O752" s="216"/>
      <c r="P752" s="216"/>
      <c r="Q752" s="216"/>
      <c r="R752" s="216"/>
      <c r="S752" s="216"/>
      <c r="T752" s="217"/>
      <c r="U752" s="14"/>
      <c r="V752" s="14"/>
      <c r="W752" s="14"/>
      <c r="X752" s="14"/>
      <c r="Y752" s="14"/>
      <c r="Z752" s="14"/>
      <c r="AA752" s="14"/>
      <c r="AB752" s="14"/>
      <c r="AC752" s="14"/>
      <c r="AD752" s="14"/>
      <c r="AE752" s="14"/>
      <c r="AT752" s="211" t="s">
        <v>271</v>
      </c>
      <c r="AU752" s="211" t="s">
        <v>87</v>
      </c>
      <c r="AV752" s="14" t="s">
        <v>87</v>
      </c>
      <c r="AW752" s="14" t="s">
        <v>32</v>
      </c>
      <c r="AX752" s="14" t="s">
        <v>77</v>
      </c>
      <c r="AY752" s="211" t="s">
        <v>177</v>
      </c>
    </row>
    <row r="753" s="14" customFormat="1">
      <c r="A753" s="14"/>
      <c r="B753" s="210"/>
      <c r="C753" s="14"/>
      <c r="D753" s="193" t="s">
        <v>271</v>
      </c>
      <c r="E753" s="211" t="s">
        <v>1</v>
      </c>
      <c r="F753" s="212" t="s">
        <v>87</v>
      </c>
      <c r="G753" s="14"/>
      <c r="H753" s="213">
        <v>2</v>
      </c>
      <c r="I753" s="214"/>
      <c r="J753" s="14"/>
      <c r="K753" s="14"/>
      <c r="L753" s="210"/>
      <c r="M753" s="215"/>
      <c r="N753" s="216"/>
      <c r="O753" s="216"/>
      <c r="P753" s="216"/>
      <c r="Q753" s="216"/>
      <c r="R753" s="216"/>
      <c r="S753" s="216"/>
      <c r="T753" s="217"/>
      <c r="U753" s="14"/>
      <c r="V753" s="14"/>
      <c r="W753" s="14"/>
      <c r="X753" s="14"/>
      <c r="Y753" s="14"/>
      <c r="Z753" s="14"/>
      <c r="AA753" s="14"/>
      <c r="AB753" s="14"/>
      <c r="AC753" s="14"/>
      <c r="AD753" s="14"/>
      <c r="AE753" s="14"/>
      <c r="AT753" s="211" t="s">
        <v>271</v>
      </c>
      <c r="AU753" s="211" t="s">
        <v>87</v>
      </c>
      <c r="AV753" s="14" t="s">
        <v>87</v>
      </c>
      <c r="AW753" s="14" t="s">
        <v>32</v>
      </c>
      <c r="AX753" s="14" t="s">
        <v>77</v>
      </c>
      <c r="AY753" s="211" t="s">
        <v>177</v>
      </c>
    </row>
    <row r="754" s="15" customFormat="1">
      <c r="A754" s="15"/>
      <c r="B754" s="218"/>
      <c r="C754" s="15"/>
      <c r="D754" s="193" t="s">
        <v>271</v>
      </c>
      <c r="E754" s="219" t="s">
        <v>1</v>
      </c>
      <c r="F754" s="220" t="s">
        <v>276</v>
      </c>
      <c r="G754" s="15"/>
      <c r="H754" s="221">
        <v>18.399999999999999</v>
      </c>
      <c r="I754" s="222"/>
      <c r="J754" s="15"/>
      <c r="K754" s="15"/>
      <c r="L754" s="218"/>
      <c r="M754" s="223"/>
      <c r="N754" s="224"/>
      <c r="O754" s="224"/>
      <c r="P754" s="224"/>
      <c r="Q754" s="224"/>
      <c r="R754" s="224"/>
      <c r="S754" s="224"/>
      <c r="T754" s="225"/>
      <c r="U754" s="15"/>
      <c r="V754" s="15"/>
      <c r="W754" s="15"/>
      <c r="X754" s="15"/>
      <c r="Y754" s="15"/>
      <c r="Z754" s="15"/>
      <c r="AA754" s="15"/>
      <c r="AB754" s="15"/>
      <c r="AC754" s="15"/>
      <c r="AD754" s="15"/>
      <c r="AE754" s="15"/>
      <c r="AT754" s="219" t="s">
        <v>271</v>
      </c>
      <c r="AU754" s="219" t="s">
        <v>87</v>
      </c>
      <c r="AV754" s="15" t="s">
        <v>269</v>
      </c>
      <c r="AW754" s="15" t="s">
        <v>32</v>
      </c>
      <c r="AX754" s="15" t="s">
        <v>85</v>
      </c>
      <c r="AY754" s="219" t="s">
        <v>177</v>
      </c>
    </row>
    <row r="755" s="2" customFormat="1" ht="24.15" customHeight="1">
      <c r="A755" s="38"/>
      <c r="B755" s="179"/>
      <c r="C755" s="180" t="s">
        <v>1214</v>
      </c>
      <c r="D755" s="180" t="s">
        <v>180</v>
      </c>
      <c r="E755" s="181" t="s">
        <v>1215</v>
      </c>
      <c r="F755" s="182" t="s">
        <v>1216</v>
      </c>
      <c r="G755" s="183" t="s">
        <v>369</v>
      </c>
      <c r="H755" s="184">
        <v>53.200000000000003</v>
      </c>
      <c r="I755" s="185"/>
      <c r="J755" s="186">
        <f>ROUND(I755*H755,2)</f>
        <v>0</v>
      </c>
      <c r="K755" s="182" t="s">
        <v>268</v>
      </c>
      <c r="L755" s="39"/>
      <c r="M755" s="187" t="s">
        <v>1</v>
      </c>
      <c r="N755" s="188" t="s">
        <v>42</v>
      </c>
      <c r="O755" s="77"/>
      <c r="P755" s="189">
        <f>O755*H755</f>
        <v>0</v>
      </c>
      <c r="Q755" s="189">
        <v>0.00032200000000000002</v>
      </c>
      <c r="R755" s="189">
        <f>Q755*H755</f>
        <v>0.0171304</v>
      </c>
      <c r="S755" s="189">
        <v>0</v>
      </c>
      <c r="T755" s="190">
        <f>S755*H755</f>
        <v>0</v>
      </c>
      <c r="U755" s="38"/>
      <c r="V755" s="38"/>
      <c r="W755" s="38"/>
      <c r="X755" s="38"/>
      <c r="Y755" s="38"/>
      <c r="Z755" s="38"/>
      <c r="AA755" s="38"/>
      <c r="AB755" s="38"/>
      <c r="AC755" s="38"/>
      <c r="AD755" s="38"/>
      <c r="AE755" s="38"/>
      <c r="AR755" s="191" t="s">
        <v>350</v>
      </c>
      <c r="AT755" s="191" t="s">
        <v>180</v>
      </c>
      <c r="AU755" s="191" t="s">
        <v>87</v>
      </c>
      <c r="AY755" s="19" t="s">
        <v>177</v>
      </c>
      <c r="BE755" s="192">
        <f>IF(N755="základní",J755,0)</f>
        <v>0</v>
      </c>
      <c r="BF755" s="192">
        <f>IF(N755="snížená",J755,0)</f>
        <v>0</v>
      </c>
      <c r="BG755" s="192">
        <f>IF(N755="zákl. přenesená",J755,0)</f>
        <v>0</v>
      </c>
      <c r="BH755" s="192">
        <f>IF(N755="sníž. přenesená",J755,0)</f>
        <v>0</v>
      </c>
      <c r="BI755" s="192">
        <f>IF(N755="nulová",J755,0)</f>
        <v>0</v>
      </c>
      <c r="BJ755" s="19" t="s">
        <v>85</v>
      </c>
      <c r="BK755" s="192">
        <f>ROUND(I755*H755,2)</f>
        <v>0</v>
      </c>
      <c r="BL755" s="19" t="s">
        <v>350</v>
      </c>
      <c r="BM755" s="191" t="s">
        <v>1217</v>
      </c>
    </row>
    <row r="756" s="14" customFormat="1">
      <c r="A756" s="14"/>
      <c r="B756" s="210"/>
      <c r="C756" s="14"/>
      <c r="D756" s="193" t="s">
        <v>271</v>
      </c>
      <c r="E756" s="211" t="s">
        <v>1</v>
      </c>
      <c r="F756" s="212" t="s">
        <v>1218</v>
      </c>
      <c r="G756" s="14"/>
      <c r="H756" s="213">
        <v>6.5</v>
      </c>
      <c r="I756" s="214"/>
      <c r="J756" s="14"/>
      <c r="K756" s="14"/>
      <c r="L756" s="210"/>
      <c r="M756" s="215"/>
      <c r="N756" s="216"/>
      <c r="O756" s="216"/>
      <c r="P756" s="216"/>
      <c r="Q756" s="216"/>
      <c r="R756" s="216"/>
      <c r="S756" s="216"/>
      <c r="T756" s="217"/>
      <c r="U756" s="14"/>
      <c r="V756" s="14"/>
      <c r="W756" s="14"/>
      <c r="X756" s="14"/>
      <c r="Y756" s="14"/>
      <c r="Z756" s="14"/>
      <c r="AA756" s="14"/>
      <c r="AB756" s="14"/>
      <c r="AC756" s="14"/>
      <c r="AD756" s="14"/>
      <c r="AE756" s="14"/>
      <c r="AT756" s="211" t="s">
        <v>271</v>
      </c>
      <c r="AU756" s="211" t="s">
        <v>87</v>
      </c>
      <c r="AV756" s="14" t="s">
        <v>87</v>
      </c>
      <c r="AW756" s="14" t="s">
        <v>32</v>
      </c>
      <c r="AX756" s="14" t="s">
        <v>77</v>
      </c>
      <c r="AY756" s="211" t="s">
        <v>177</v>
      </c>
    </row>
    <row r="757" s="14" customFormat="1">
      <c r="A757" s="14"/>
      <c r="B757" s="210"/>
      <c r="C757" s="14"/>
      <c r="D757" s="193" t="s">
        <v>271</v>
      </c>
      <c r="E757" s="211" t="s">
        <v>1</v>
      </c>
      <c r="F757" s="212" t="s">
        <v>1219</v>
      </c>
      <c r="G757" s="14"/>
      <c r="H757" s="213">
        <v>7.9000000000000004</v>
      </c>
      <c r="I757" s="214"/>
      <c r="J757" s="14"/>
      <c r="K757" s="14"/>
      <c r="L757" s="210"/>
      <c r="M757" s="215"/>
      <c r="N757" s="216"/>
      <c r="O757" s="216"/>
      <c r="P757" s="216"/>
      <c r="Q757" s="216"/>
      <c r="R757" s="216"/>
      <c r="S757" s="216"/>
      <c r="T757" s="217"/>
      <c r="U757" s="14"/>
      <c r="V757" s="14"/>
      <c r="W757" s="14"/>
      <c r="X757" s="14"/>
      <c r="Y757" s="14"/>
      <c r="Z757" s="14"/>
      <c r="AA757" s="14"/>
      <c r="AB757" s="14"/>
      <c r="AC757" s="14"/>
      <c r="AD757" s="14"/>
      <c r="AE757" s="14"/>
      <c r="AT757" s="211" t="s">
        <v>271</v>
      </c>
      <c r="AU757" s="211" t="s">
        <v>87</v>
      </c>
      <c r="AV757" s="14" t="s">
        <v>87</v>
      </c>
      <c r="AW757" s="14" t="s">
        <v>32</v>
      </c>
      <c r="AX757" s="14" t="s">
        <v>77</v>
      </c>
      <c r="AY757" s="211" t="s">
        <v>177</v>
      </c>
    </row>
    <row r="758" s="14" customFormat="1">
      <c r="A758" s="14"/>
      <c r="B758" s="210"/>
      <c r="C758" s="14"/>
      <c r="D758" s="193" t="s">
        <v>271</v>
      </c>
      <c r="E758" s="211" t="s">
        <v>1</v>
      </c>
      <c r="F758" s="212" t="s">
        <v>1220</v>
      </c>
      <c r="G758" s="14"/>
      <c r="H758" s="213">
        <v>5.5</v>
      </c>
      <c r="I758" s="214"/>
      <c r="J758" s="14"/>
      <c r="K758" s="14"/>
      <c r="L758" s="210"/>
      <c r="M758" s="215"/>
      <c r="N758" s="216"/>
      <c r="O758" s="216"/>
      <c r="P758" s="216"/>
      <c r="Q758" s="216"/>
      <c r="R758" s="216"/>
      <c r="S758" s="216"/>
      <c r="T758" s="217"/>
      <c r="U758" s="14"/>
      <c r="V758" s="14"/>
      <c r="W758" s="14"/>
      <c r="X758" s="14"/>
      <c r="Y758" s="14"/>
      <c r="Z758" s="14"/>
      <c r="AA758" s="14"/>
      <c r="AB758" s="14"/>
      <c r="AC758" s="14"/>
      <c r="AD758" s="14"/>
      <c r="AE758" s="14"/>
      <c r="AT758" s="211" t="s">
        <v>271</v>
      </c>
      <c r="AU758" s="211" t="s">
        <v>87</v>
      </c>
      <c r="AV758" s="14" t="s">
        <v>87</v>
      </c>
      <c r="AW758" s="14" t="s">
        <v>32</v>
      </c>
      <c r="AX758" s="14" t="s">
        <v>77</v>
      </c>
      <c r="AY758" s="211" t="s">
        <v>177</v>
      </c>
    </row>
    <row r="759" s="14" customFormat="1">
      <c r="A759" s="14"/>
      <c r="B759" s="210"/>
      <c r="C759" s="14"/>
      <c r="D759" s="193" t="s">
        <v>271</v>
      </c>
      <c r="E759" s="211" t="s">
        <v>1</v>
      </c>
      <c r="F759" s="212" t="s">
        <v>1221</v>
      </c>
      <c r="G759" s="14"/>
      <c r="H759" s="213">
        <v>7.7000000000000002</v>
      </c>
      <c r="I759" s="214"/>
      <c r="J759" s="14"/>
      <c r="K759" s="14"/>
      <c r="L759" s="210"/>
      <c r="M759" s="215"/>
      <c r="N759" s="216"/>
      <c r="O759" s="216"/>
      <c r="P759" s="216"/>
      <c r="Q759" s="216"/>
      <c r="R759" s="216"/>
      <c r="S759" s="216"/>
      <c r="T759" s="217"/>
      <c r="U759" s="14"/>
      <c r="V759" s="14"/>
      <c r="W759" s="14"/>
      <c r="X759" s="14"/>
      <c r="Y759" s="14"/>
      <c r="Z759" s="14"/>
      <c r="AA759" s="14"/>
      <c r="AB759" s="14"/>
      <c r="AC759" s="14"/>
      <c r="AD759" s="14"/>
      <c r="AE759" s="14"/>
      <c r="AT759" s="211" t="s">
        <v>271</v>
      </c>
      <c r="AU759" s="211" t="s">
        <v>87</v>
      </c>
      <c r="AV759" s="14" t="s">
        <v>87</v>
      </c>
      <c r="AW759" s="14" t="s">
        <v>32</v>
      </c>
      <c r="AX759" s="14" t="s">
        <v>77</v>
      </c>
      <c r="AY759" s="211" t="s">
        <v>177</v>
      </c>
    </row>
    <row r="760" s="14" customFormat="1">
      <c r="A760" s="14"/>
      <c r="B760" s="210"/>
      <c r="C760" s="14"/>
      <c r="D760" s="193" t="s">
        <v>271</v>
      </c>
      <c r="E760" s="211" t="s">
        <v>1</v>
      </c>
      <c r="F760" s="212" t="s">
        <v>1222</v>
      </c>
      <c r="G760" s="14"/>
      <c r="H760" s="213">
        <v>3.3999999999999999</v>
      </c>
      <c r="I760" s="214"/>
      <c r="J760" s="14"/>
      <c r="K760" s="14"/>
      <c r="L760" s="210"/>
      <c r="M760" s="215"/>
      <c r="N760" s="216"/>
      <c r="O760" s="216"/>
      <c r="P760" s="216"/>
      <c r="Q760" s="216"/>
      <c r="R760" s="216"/>
      <c r="S760" s="216"/>
      <c r="T760" s="217"/>
      <c r="U760" s="14"/>
      <c r="V760" s="14"/>
      <c r="W760" s="14"/>
      <c r="X760" s="14"/>
      <c r="Y760" s="14"/>
      <c r="Z760" s="14"/>
      <c r="AA760" s="14"/>
      <c r="AB760" s="14"/>
      <c r="AC760" s="14"/>
      <c r="AD760" s="14"/>
      <c r="AE760" s="14"/>
      <c r="AT760" s="211" t="s">
        <v>271</v>
      </c>
      <c r="AU760" s="211" t="s">
        <v>87</v>
      </c>
      <c r="AV760" s="14" t="s">
        <v>87</v>
      </c>
      <c r="AW760" s="14" t="s">
        <v>32</v>
      </c>
      <c r="AX760" s="14" t="s">
        <v>77</v>
      </c>
      <c r="AY760" s="211" t="s">
        <v>177</v>
      </c>
    </row>
    <row r="761" s="14" customFormat="1">
      <c r="A761" s="14"/>
      <c r="B761" s="210"/>
      <c r="C761" s="14"/>
      <c r="D761" s="193" t="s">
        <v>271</v>
      </c>
      <c r="E761" s="211" t="s">
        <v>1</v>
      </c>
      <c r="F761" s="212" t="s">
        <v>1223</v>
      </c>
      <c r="G761" s="14"/>
      <c r="H761" s="213">
        <v>9.4000000000000004</v>
      </c>
      <c r="I761" s="214"/>
      <c r="J761" s="14"/>
      <c r="K761" s="14"/>
      <c r="L761" s="210"/>
      <c r="M761" s="215"/>
      <c r="N761" s="216"/>
      <c r="O761" s="216"/>
      <c r="P761" s="216"/>
      <c r="Q761" s="216"/>
      <c r="R761" s="216"/>
      <c r="S761" s="216"/>
      <c r="T761" s="217"/>
      <c r="U761" s="14"/>
      <c r="V761" s="14"/>
      <c r="W761" s="14"/>
      <c r="X761" s="14"/>
      <c r="Y761" s="14"/>
      <c r="Z761" s="14"/>
      <c r="AA761" s="14"/>
      <c r="AB761" s="14"/>
      <c r="AC761" s="14"/>
      <c r="AD761" s="14"/>
      <c r="AE761" s="14"/>
      <c r="AT761" s="211" t="s">
        <v>271</v>
      </c>
      <c r="AU761" s="211" t="s">
        <v>87</v>
      </c>
      <c r="AV761" s="14" t="s">
        <v>87</v>
      </c>
      <c r="AW761" s="14" t="s">
        <v>32</v>
      </c>
      <c r="AX761" s="14" t="s">
        <v>77</v>
      </c>
      <c r="AY761" s="211" t="s">
        <v>177</v>
      </c>
    </row>
    <row r="762" s="14" customFormat="1">
      <c r="A762" s="14"/>
      <c r="B762" s="210"/>
      <c r="C762" s="14"/>
      <c r="D762" s="193" t="s">
        <v>271</v>
      </c>
      <c r="E762" s="211" t="s">
        <v>1</v>
      </c>
      <c r="F762" s="212" t="s">
        <v>1224</v>
      </c>
      <c r="G762" s="14"/>
      <c r="H762" s="213">
        <v>8.0999999999999996</v>
      </c>
      <c r="I762" s="214"/>
      <c r="J762" s="14"/>
      <c r="K762" s="14"/>
      <c r="L762" s="210"/>
      <c r="M762" s="215"/>
      <c r="N762" s="216"/>
      <c r="O762" s="216"/>
      <c r="P762" s="216"/>
      <c r="Q762" s="216"/>
      <c r="R762" s="216"/>
      <c r="S762" s="216"/>
      <c r="T762" s="217"/>
      <c r="U762" s="14"/>
      <c r="V762" s="14"/>
      <c r="W762" s="14"/>
      <c r="X762" s="14"/>
      <c r="Y762" s="14"/>
      <c r="Z762" s="14"/>
      <c r="AA762" s="14"/>
      <c r="AB762" s="14"/>
      <c r="AC762" s="14"/>
      <c r="AD762" s="14"/>
      <c r="AE762" s="14"/>
      <c r="AT762" s="211" t="s">
        <v>271</v>
      </c>
      <c r="AU762" s="211" t="s">
        <v>87</v>
      </c>
      <c r="AV762" s="14" t="s">
        <v>87</v>
      </c>
      <c r="AW762" s="14" t="s">
        <v>32</v>
      </c>
      <c r="AX762" s="14" t="s">
        <v>77</v>
      </c>
      <c r="AY762" s="211" t="s">
        <v>177</v>
      </c>
    </row>
    <row r="763" s="14" customFormat="1">
      <c r="A763" s="14"/>
      <c r="B763" s="210"/>
      <c r="C763" s="14"/>
      <c r="D763" s="193" t="s">
        <v>271</v>
      </c>
      <c r="E763" s="211" t="s">
        <v>1</v>
      </c>
      <c r="F763" s="212" t="s">
        <v>1225</v>
      </c>
      <c r="G763" s="14"/>
      <c r="H763" s="213">
        <v>4.7000000000000002</v>
      </c>
      <c r="I763" s="214"/>
      <c r="J763" s="14"/>
      <c r="K763" s="14"/>
      <c r="L763" s="210"/>
      <c r="M763" s="215"/>
      <c r="N763" s="216"/>
      <c r="O763" s="216"/>
      <c r="P763" s="216"/>
      <c r="Q763" s="216"/>
      <c r="R763" s="216"/>
      <c r="S763" s="216"/>
      <c r="T763" s="217"/>
      <c r="U763" s="14"/>
      <c r="V763" s="14"/>
      <c r="W763" s="14"/>
      <c r="X763" s="14"/>
      <c r="Y763" s="14"/>
      <c r="Z763" s="14"/>
      <c r="AA763" s="14"/>
      <c r="AB763" s="14"/>
      <c r="AC763" s="14"/>
      <c r="AD763" s="14"/>
      <c r="AE763" s="14"/>
      <c r="AT763" s="211" t="s">
        <v>271</v>
      </c>
      <c r="AU763" s="211" t="s">
        <v>87</v>
      </c>
      <c r="AV763" s="14" t="s">
        <v>87</v>
      </c>
      <c r="AW763" s="14" t="s">
        <v>32</v>
      </c>
      <c r="AX763" s="14" t="s">
        <v>77</v>
      </c>
      <c r="AY763" s="211" t="s">
        <v>177</v>
      </c>
    </row>
    <row r="764" s="15" customFormat="1">
      <c r="A764" s="15"/>
      <c r="B764" s="218"/>
      <c r="C764" s="15"/>
      <c r="D764" s="193" t="s">
        <v>271</v>
      </c>
      <c r="E764" s="219" t="s">
        <v>1</v>
      </c>
      <c r="F764" s="220" t="s">
        <v>276</v>
      </c>
      <c r="G764" s="15"/>
      <c r="H764" s="221">
        <v>53.200000000000003</v>
      </c>
      <c r="I764" s="222"/>
      <c r="J764" s="15"/>
      <c r="K764" s="15"/>
      <c r="L764" s="218"/>
      <c r="M764" s="223"/>
      <c r="N764" s="224"/>
      <c r="O764" s="224"/>
      <c r="P764" s="224"/>
      <c r="Q764" s="224"/>
      <c r="R764" s="224"/>
      <c r="S764" s="224"/>
      <c r="T764" s="225"/>
      <c r="U764" s="15"/>
      <c r="V764" s="15"/>
      <c r="W764" s="15"/>
      <c r="X764" s="15"/>
      <c r="Y764" s="15"/>
      <c r="Z764" s="15"/>
      <c r="AA764" s="15"/>
      <c r="AB764" s="15"/>
      <c r="AC764" s="15"/>
      <c r="AD764" s="15"/>
      <c r="AE764" s="15"/>
      <c r="AT764" s="219" t="s">
        <v>271</v>
      </c>
      <c r="AU764" s="219" t="s">
        <v>87</v>
      </c>
      <c r="AV764" s="15" t="s">
        <v>269</v>
      </c>
      <c r="AW764" s="15" t="s">
        <v>32</v>
      </c>
      <c r="AX764" s="15" t="s">
        <v>85</v>
      </c>
      <c r="AY764" s="219" t="s">
        <v>177</v>
      </c>
    </row>
    <row r="765" s="2" customFormat="1" ht="37.8" customHeight="1">
      <c r="A765" s="38"/>
      <c r="B765" s="179"/>
      <c r="C765" s="180" t="s">
        <v>1226</v>
      </c>
      <c r="D765" s="180" t="s">
        <v>180</v>
      </c>
      <c r="E765" s="181" t="s">
        <v>1227</v>
      </c>
      <c r="F765" s="182" t="s">
        <v>1228</v>
      </c>
      <c r="G765" s="183" t="s">
        <v>220</v>
      </c>
      <c r="H765" s="184">
        <v>122.72</v>
      </c>
      <c r="I765" s="185"/>
      <c r="J765" s="186">
        <f>ROUND(I765*H765,2)</f>
        <v>0</v>
      </c>
      <c r="K765" s="182" t="s">
        <v>268</v>
      </c>
      <c r="L765" s="39"/>
      <c r="M765" s="187" t="s">
        <v>1</v>
      </c>
      <c r="N765" s="188" t="s">
        <v>42</v>
      </c>
      <c r="O765" s="77"/>
      <c r="P765" s="189">
        <f>O765*H765</f>
        <v>0</v>
      </c>
      <c r="Q765" s="189">
        <v>0.0089999999999999993</v>
      </c>
      <c r="R765" s="189">
        <f>Q765*H765</f>
        <v>1.1044799999999999</v>
      </c>
      <c r="S765" s="189">
        <v>0</v>
      </c>
      <c r="T765" s="190">
        <f>S765*H765</f>
        <v>0</v>
      </c>
      <c r="U765" s="38"/>
      <c r="V765" s="38"/>
      <c r="W765" s="38"/>
      <c r="X765" s="38"/>
      <c r="Y765" s="38"/>
      <c r="Z765" s="38"/>
      <c r="AA765" s="38"/>
      <c r="AB765" s="38"/>
      <c r="AC765" s="38"/>
      <c r="AD765" s="38"/>
      <c r="AE765" s="38"/>
      <c r="AR765" s="191" t="s">
        <v>350</v>
      </c>
      <c r="AT765" s="191" t="s">
        <v>180</v>
      </c>
      <c r="AU765" s="191" t="s">
        <v>87</v>
      </c>
      <c r="AY765" s="19" t="s">
        <v>177</v>
      </c>
      <c r="BE765" s="192">
        <f>IF(N765="základní",J765,0)</f>
        <v>0</v>
      </c>
      <c r="BF765" s="192">
        <f>IF(N765="snížená",J765,0)</f>
        <v>0</v>
      </c>
      <c r="BG765" s="192">
        <f>IF(N765="zákl. přenesená",J765,0)</f>
        <v>0</v>
      </c>
      <c r="BH765" s="192">
        <f>IF(N765="sníž. přenesená",J765,0)</f>
        <v>0</v>
      </c>
      <c r="BI765" s="192">
        <f>IF(N765="nulová",J765,0)</f>
        <v>0</v>
      </c>
      <c r="BJ765" s="19" t="s">
        <v>85</v>
      </c>
      <c r="BK765" s="192">
        <f>ROUND(I765*H765,2)</f>
        <v>0</v>
      </c>
      <c r="BL765" s="19" t="s">
        <v>350</v>
      </c>
      <c r="BM765" s="191" t="s">
        <v>1229</v>
      </c>
    </row>
    <row r="766" s="14" customFormat="1">
      <c r="A766" s="14"/>
      <c r="B766" s="210"/>
      <c r="C766" s="14"/>
      <c r="D766" s="193" t="s">
        <v>271</v>
      </c>
      <c r="E766" s="211" t="s">
        <v>1</v>
      </c>
      <c r="F766" s="212" t="s">
        <v>1230</v>
      </c>
      <c r="G766" s="14"/>
      <c r="H766" s="213">
        <v>13.65</v>
      </c>
      <c r="I766" s="214"/>
      <c r="J766" s="14"/>
      <c r="K766" s="14"/>
      <c r="L766" s="210"/>
      <c r="M766" s="215"/>
      <c r="N766" s="216"/>
      <c r="O766" s="216"/>
      <c r="P766" s="216"/>
      <c r="Q766" s="216"/>
      <c r="R766" s="216"/>
      <c r="S766" s="216"/>
      <c r="T766" s="217"/>
      <c r="U766" s="14"/>
      <c r="V766" s="14"/>
      <c r="W766" s="14"/>
      <c r="X766" s="14"/>
      <c r="Y766" s="14"/>
      <c r="Z766" s="14"/>
      <c r="AA766" s="14"/>
      <c r="AB766" s="14"/>
      <c r="AC766" s="14"/>
      <c r="AD766" s="14"/>
      <c r="AE766" s="14"/>
      <c r="AT766" s="211" t="s">
        <v>271</v>
      </c>
      <c r="AU766" s="211" t="s">
        <v>87</v>
      </c>
      <c r="AV766" s="14" t="s">
        <v>87</v>
      </c>
      <c r="AW766" s="14" t="s">
        <v>32</v>
      </c>
      <c r="AX766" s="14" t="s">
        <v>77</v>
      </c>
      <c r="AY766" s="211" t="s">
        <v>177</v>
      </c>
    </row>
    <row r="767" s="14" customFormat="1">
      <c r="A767" s="14"/>
      <c r="B767" s="210"/>
      <c r="C767" s="14"/>
      <c r="D767" s="193" t="s">
        <v>271</v>
      </c>
      <c r="E767" s="211" t="s">
        <v>1</v>
      </c>
      <c r="F767" s="212" t="s">
        <v>1231</v>
      </c>
      <c r="G767" s="14"/>
      <c r="H767" s="213">
        <v>16.59</v>
      </c>
      <c r="I767" s="214"/>
      <c r="J767" s="14"/>
      <c r="K767" s="14"/>
      <c r="L767" s="210"/>
      <c r="M767" s="215"/>
      <c r="N767" s="216"/>
      <c r="O767" s="216"/>
      <c r="P767" s="216"/>
      <c r="Q767" s="216"/>
      <c r="R767" s="216"/>
      <c r="S767" s="216"/>
      <c r="T767" s="217"/>
      <c r="U767" s="14"/>
      <c r="V767" s="14"/>
      <c r="W767" s="14"/>
      <c r="X767" s="14"/>
      <c r="Y767" s="14"/>
      <c r="Z767" s="14"/>
      <c r="AA767" s="14"/>
      <c r="AB767" s="14"/>
      <c r="AC767" s="14"/>
      <c r="AD767" s="14"/>
      <c r="AE767" s="14"/>
      <c r="AT767" s="211" t="s">
        <v>271</v>
      </c>
      <c r="AU767" s="211" t="s">
        <v>87</v>
      </c>
      <c r="AV767" s="14" t="s">
        <v>87</v>
      </c>
      <c r="AW767" s="14" t="s">
        <v>32</v>
      </c>
      <c r="AX767" s="14" t="s">
        <v>77</v>
      </c>
      <c r="AY767" s="211" t="s">
        <v>177</v>
      </c>
    </row>
    <row r="768" s="14" customFormat="1">
      <c r="A768" s="14"/>
      <c r="B768" s="210"/>
      <c r="C768" s="14"/>
      <c r="D768" s="193" t="s">
        <v>271</v>
      </c>
      <c r="E768" s="211" t="s">
        <v>1</v>
      </c>
      <c r="F768" s="212" t="s">
        <v>1232</v>
      </c>
      <c r="G768" s="14"/>
      <c r="H768" s="213">
        <v>11.550000000000001</v>
      </c>
      <c r="I768" s="214"/>
      <c r="J768" s="14"/>
      <c r="K768" s="14"/>
      <c r="L768" s="210"/>
      <c r="M768" s="215"/>
      <c r="N768" s="216"/>
      <c r="O768" s="216"/>
      <c r="P768" s="216"/>
      <c r="Q768" s="216"/>
      <c r="R768" s="216"/>
      <c r="S768" s="216"/>
      <c r="T768" s="217"/>
      <c r="U768" s="14"/>
      <c r="V768" s="14"/>
      <c r="W768" s="14"/>
      <c r="X768" s="14"/>
      <c r="Y768" s="14"/>
      <c r="Z768" s="14"/>
      <c r="AA768" s="14"/>
      <c r="AB768" s="14"/>
      <c r="AC768" s="14"/>
      <c r="AD768" s="14"/>
      <c r="AE768" s="14"/>
      <c r="AT768" s="211" t="s">
        <v>271</v>
      </c>
      <c r="AU768" s="211" t="s">
        <v>87</v>
      </c>
      <c r="AV768" s="14" t="s">
        <v>87</v>
      </c>
      <c r="AW768" s="14" t="s">
        <v>32</v>
      </c>
      <c r="AX768" s="14" t="s">
        <v>77</v>
      </c>
      <c r="AY768" s="211" t="s">
        <v>177</v>
      </c>
    </row>
    <row r="769" s="14" customFormat="1">
      <c r="A769" s="14"/>
      <c r="B769" s="210"/>
      <c r="C769" s="14"/>
      <c r="D769" s="193" t="s">
        <v>271</v>
      </c>
      <c r="E769" s="211" t="s">
        <v>1</v>
      </c>
      <c r="F769" s="212" t="s">
        <v>1233</v>
      </c>
      <c r="G769" s="14"/>
      <c r="H769" s="213">
        <v>16.170000000000002</v>
      </c>
      <c r="I769" s="214"/>
      <c r="J769" s="14"/>
      <c r="K769" s="14"/>
      <c r="L769" s="210"/>
      <c r="M769" s="215"/>
      <c r="N769" s="216"/>
      <c r="O769" s="216"/>
      <c r="P769" s="216"/>
      <c r="Q769" s="216"/>
      <c r="R769" s="216"/>
      <c r="S769" s="216"/>
      <c r="T769" s="217"/>
      <c r="U769" s="14"/>
      <c r="V769" s="14"/>
      <c r="W769" s="14"/>
      <c r="X769" s="14"/>
      <c r="Y769" s="14"/>
      <c r="Z769" s="14"/>
      <c r="AA769" s="14"/>
      <c r="AB769" s="14"/>
      <c r="AC769" s="14"/>
      <c r="AD769" s="14"/>
      <c r="AE769" s="14"/>
      <c r="AT769" s="211" t="s">
        <v>271</v>
      </c>
      <c r="AU769" s="211" t="s">
        <v>87</v>
      </c>
      <c r="AV769" s="14" t="s">
        <v>87</v>
      </c>
      <c r="AW769" s="14" t="s">
        <v>32</v>
      </c>
      <c r="AX769" s="14" t="s">
        <v>77</v>
      </c>
      <c r="AY769" s="211" t="s">
        <v>177</v>
      </c>
    </row>
    <row r="770" s="14" customFormat="1">
      <c r="A770" s="14"/>
      <c r="B770" s="210"/>
      <c r="C770" s="14"/>
      <c r="D770" s="193" t="s">
        <v>271</v>
      </c>
      <c r="E770" s="211" t="s">
        <v>1</v>
      </c>
      <c r="F770" s="212" t="s">
        <v>1234</v>
      </c>
      <c r="G770" s="14"/>
      <c r="H770" s="213">
        <v>7.1399999999999997</v>
      </c>
      <c r="I770" s="214"/>
      <c r="J770" s="14"/>
      <c r="K770" s="14"/>
      <c r="L770" s="210"/>
      <c r="M770" s="215"/>
      <c r="N770" s="216"/>
      <c r="O770" s="216"/>
      <c r="P770" s="216"/>
      <c r="Q770" s="216"/>
      <c r="R770" s="216"/>
      <c r="S770" s="216"/>
      <c r="T770" s="217"/>
      <c r="U770" s="14"/>
      <c r="V770" s="14"/>
      <c r="W770" s="14"/>
      <c r="X770" s="14"/>
      <c r="Y770" s="14"/>
      <c r="Z770" s="14"/>
      <c r="AA770" s="14"/>
      <c r="AB770" s="14"/>
      <c r="AC770" s="14"/>
      <c r="AD770" s="14"/>
      <c r="AE770" s="14"/>
      <c r="AT770" s="211" t="s">
        <v>271</v>
      </c>
      <c r="AU770" s="211" t="s">
        <v>87</v>
      </c>
      <c r="AV770" s="14" t="s">
        <v>87</v>
      </c>
      <c r="AW770" s="14" t="s">
        <v>32</v>
      </c>
      <c r="AX770" s="14" t="s">
        <v>77</v>
      </c>
      <c r="AY770" s="211" t="s">
        <v>177</v>
      </c>
    </row>
    <row r="771" s="14" customFormat="1">
      <c r="A771" s="14"/>
      <c r="B771" s="210"/>
      <c r="C771" s="14"/>
      <c r="D771" s="193" t="s">
        <v>271</v>
      </c>
      <c r="E771" s="211" t="s">
        <v>1</v>
      </c>
      <c r="F771" s="212" t="s">
        <v>1235</v>
      </c>
      <c r="G771" s="14"/>
      <c r="H771" s="213">
        <v>19.739999999999998</v>
      </c>
      <c r="I771" s="214"/>
      <c r="J771" s="14"/>
      <c r="K771" s="14"/>
      <c r="L771" s="210"/>
      <c r="M771" s="215"/>
      <c r="N771" s="216"/>
      <c r="O771" s="216"/>
      <c r="P771" s="216"/>
      <c r="Q771" s="216"/>
      <c r="R771" s="216"/>
      <c r="S771" s="216"/>
      <c r="T771" s="217"/>
      <c r="U771" s="14"/>
      <c r="V771" s="14"/>
      <c r="W771" s="14"/>
      <c r="X771" s="14"/>
      <c r="Y771" s="14"/>
      <c r="Z771" s="14"/>
      <c r="AA771" s="14"/>
      <c r="AB771" s="14"/>
      <c r="AC771" s="14"/>
      <c r="AD771" s="14"/>
      <c r="AE771" s="14"/>
      <c r="AT771" s="211" t="s">
        <v>271</v>
      </c>
      <c r="AU771" s="211" t="s">
        <v>87</v>
      </c>
      <c r="AV771" s="14" t="s">
        <v>87</v>
      </c>
      <c r="AW771" s="14" t="s">
        <v>32</v>
      </c>
      <c r="AX771" s="14" t="s">
        <v>77</v>
      </c>
      <c r="AY771" s="211" t="s">
        <v>177</v>
      </c>
    </row>
    <row r="772" s="14" customFormat="1">
      <c r="A772" s="14"/>
      <c r="B772" s="210"/>
      <c r="C772" s="14"/>
      <c r="D772" s="193" t="s">
        <v>271</v>
      </c>
      <c r="E772" s="211" t="s">
        <v>1</v>
      </c>
      <c r="F772" s="212" t="s">
        <v>1236</v>
      </c>
      <c r="G772" s="14"/>
      <c r="H772" s="213">
        <v>8.6099999999999994</v>
      </c>
      <c r="I772" s="214"/>
      <c r="J772" s="14"/>
      <c r="K772" s="14"/>
      <c r="L772" s="210"/>
      <c r="M772" s="215"/>
      <c r="N772" s="216"/>
      <c r="O772" s="216"/>
      <c r="P772" s="216"/>
      <c r="Q772" s="216"/>
      <c r="R772" s="216"/>
      <c r="S772" s="216"/>
      <c r="T772" s="217"/>
      <c r="U772" s="14"/>
      <c r="V772" s="14"/>
      <c r="W772" s="14"/>
      <c r="X772" s="14"/>
      <c r="Y772" s="14"/>
      <c r="Z772" s="14"/>
      <c r="AA772" s="14"/>
      <c r="AB772" s="14"/>
      <c r="AC772" s="14"/>
      <c r="AD772" s="14"/>
      <c r="AE772" s="14"/>
      <c r="AT772" s="211" t="s">
        <v>271</v>
      </c>
      <c r="AU772" s="211" t="s">
        <v>87</v>
      </c>
      <c r="AV772" s="14" t="s">
        <v>87</v>
      </c>
      <c r="AW772" s="14" t="s">
        <v>32</v>
      </c>
      <c r="AX772" s="14" t="s">
        <v>77</v>
      </c>
      <c r="AY772" s="211" t="s">
        <v>177</v>
      </c>
    </row>
    <row r="773" s="14" customFormat="1">
      <c r="A773" s="14"/>
      <c r="B773" s="210"/>
      <c r="C773" s="14"/>
      <c r="D773" s="193" t="s">
        <v>271</v>
      </c>
      <c r="E773" s="211" t="s">
        <v>1</v>
      </c>
      <c r="F773" s="212" t="s">
        <v>1237</v>
      </c>
      <c r="G773" s="14"/>
      <c r="H773" s="213">
        <v>9.8699999999999992</v>
      </c>
      <c r="I773" s="214"/>
      <c r="J773" s="14"/>
      <c r="K773" s="14"/>
      <c r="L773" s="210"/>
      <c r="M773" s="215"/>
      <c r="N773" s="216"/>
      <c r="O773" s="216"/>
      <c r="P773" s="216"/>
      <c r="Q773" s="216"/>
      <c r="R773" s="216"/>
      <c r="S773" s="216"/>
      <c r="T773" s="217"/>
      <c r="U773" s="14"/>
      <c r="V773" s="14"/>
      <c r="W773" s="14"/>
      <c r="X773" s="14"/>
      <c r="Y773" s="14"/>
      <c r="Z773" s="14"/>
      <c r="AA773" s="14"/>
      <c r="AB773" s="14"/>
      <c r="AC773" s="14"/>
      <c r="AD773" s="14"/>
      <c r="AE773" s="14"/>
      <c r="AT773" s="211" t="s">
        <v>271</v>
      </c>
      <c r="AU773" s="211" t="s">
        <v>87</v>
      </c>
      <c r="AV773" s="14" t="s">
        <v>87</v>
      </c>
      <c r="AW773" s="14" t="s">
        <v>32</v>
      </c>
      <c r="AX773" s="14" t="s">
        <v>77</v>
      </c>
      <c r="AY773" s="211" t="s">
        <v>177</v>
      </c>
    </row>
    <row r="774" s="14" customFormat="1">
      <c r="A774" s="14"/>
      <c r="B774" s="210"/>
      <c r="C774" s="14"/>
      <c r="D774" s="193" t="s">
        <v>271</v>
      </c>
      <c r="E774" s="211" t="s">
        <v>1</v>
      </c>
      <c r="F774" s="212" t="s">
        <v>1238</v>
      </c>
      <c r="G774" s="14"/>
      <c r="H774" s="213">
        <v>8.4000000000000004</v>
      </c>
      <c r="I774" s="214"/>
      <c r="J774" s="14"/>
      <c r="K774" s="14"/>
      <c r="L774" s="210"/>
      <c r="M774" s="215"/>
      <c r="N774" s="216"/>
      <c r="O774" s="216"/>
      <c r="P774" s="216"/>
      <c r="Q774" s="216"/>
      <c r="R774" s="216"/>
      <c r="S774" s="216"/>
      <c r="T774" s="217"/>
      <c r="U774" s="14"/>
      <c r="V774" s="14"/>
      <c r="W774" s="14"/>
      <c r="X774" s="14"/>
      <c r="Y774" s="14"/>
      <c r="Z774" s="14"/>
      <c r="AA774" s="14"/>
      <c r="AB774" s="14"/>
      <c r="AC774" s="14"/>
      <c r="AD774" s="14"/>
      <c r="AE774" s="14"/>
      <c r="AT774" s="211" t="s">
        <v>271</v>
      </c>
      <c r="AU774" s="211" t="s">
        <v>87</v>
      </c>
      <c r="AV774" s="14" t="s">
        <v>87</v>
      </c>
      <c r="AW774" s="14" t="s">
        <v>32</v>
      </c>
      <c r="AX774" s="14" t="s">
        <v>77</v>
      </c>
      <c r="AY774" s="211" t="s">
        <v>177</v>
      </c>
    </row>
    <row r="775" s="14" customFormat="1">
      <c r="A775" s="14"/>
      <c r="B775" s="210"/>
      <c r="C775" s="14"/>
      <c r="D775" s="193" t="s">
        <v>271</v>
      </c>
      <c r="E775" s="211" t="s">
        <v>1</v>
      </c>
      <c r="F775" s="212" t="s">
        <v>329</v>
      </c>
      <c r="G775" s="14"/>
      <c r="H775" s="213">
        <v>11</v>
      </c>
      <c r="I775" s="214"/>
      <c r="J775" s="14"/>
      <c r="K775" s="14"/>
      <c r="L775" s="210"/>
      <c r="M775" s="215"/>
      <c r="N775" s="216"/>
      <c r="O775" s="216"/>
      <c r="P775" s="216"/>
      <c r="Q775" s="216"/>
      <c r="R775" s="216"/>
      <c r="S775" s="216"/>
      <c r="T775" s="217"/>
      <c r="U775" s="14"/>
      <c r="V775" s="14"/>
      <c r="W775" s="14"/>
      <c r="X775" s="14"/>
      <c r="Y775" s="14"/>
      <c r="Z775" s="14"/>
      <c r="AA775" s="14"/>
      <c r="AB775" s="14"/>
      <c r="AC775" s="14"/>
      <c r="AD775" s="14"/>
      <c r="AE775" s="14"/>
      <c r="AT775" s="211" t="s">
        <v>271</v>
      </c>
      <c r="AU775" s="211" t="s">
        <v>87</v>
      </c>
      <c r="AV775" s="14" t="s">
        <v>87</v>
      </c>
      <c r="AW775" s="14" t="s">
        <v>32</v>
      </c>
      <c r="AX775" s="14" t="s">
        <v>77</v>
      </c>
      <c r="AY775" s="211" t="s">
        <v>177</v>
      </c>
    </row>
    <row r="776" s="15" customFormat="1">
      <c r="A776" s="15"/>
      <c r="B776" s="218"/>
      <c r="C776" s="15"/>
      <c r="D776" s="193" t="s">
        <v>271</v>
      </c>
      <c r="E776" s="219" t="s">
        <v>206</v>
      </c>
      <c r="F776" s="220" t="s">
        <v>276</v>
      </c>
      <c r="G776" s="15"/>
      <c r="H776" s="221">
        <v>122.72</v>
      </c>
      <c r="I776" s="222"/>
      <c r="J776" s="15"/>
      <c r="K776" s="15"/>
      <c r="L776" s="218"/>
      <c r="M776" s="223"/>
      <c r="N776" s="224"/>
      <c r="O776" s="224"/>
      <c r="P776" s="224"/>
      <c r="Q776" s="224"/>
      <c r="R776" s="224"/>
      <c r="S776" s="224"/>
      <c r="T776" s="225"/>
      <c r="U776" s="15"/>
      <c r="V776" s="15"/>
      <c r="W776" s="15"/>
      <c r="X776" s="15"/>
      <c r="Y776" s="15"/>
      <c r="Z776" s="15"/>
      <c r="AA776" s="15"/>
      <c r="AB776" s="15"/>
      <c r="AC776" s="15"/>
      <c r="AD776" s="15"/>
      <c r="AE776" s="15"/>
      <c r="AT776" s="219" t="s">
        <v>271</v>
      </c>
      <c r="AU776" s="219" t="s">
        <v>87</v>
      </c>
      <c r="AV776" s="15" t="s">
        <v>269</v>
      </c>
      <c r="AW776" s="15" t="s">
        <v>32</v>
      </c>
      <c r="AX776" s="15" t="s">
        <v>85</v>
      </c>
      <c r="AY776" s="219" t="s">
        <v>177</v>
      </c>
    </row>
    <row r="777" s="2" customFormat="1" ht="16.5" customHeight="1">
      <c r="A777" s="38"/>
      <c r="B777" s="179"/>
      <c r="C777" s="226" t="s">
        <v>1239</v>
      </c>
      <c r="D777" s="226" t="s">
        <v>330</v>
      </c>
      <c r="E777" s="227" t="s">
        <v>1240</v>
      </c>
      <c r="F777" s="228" t="s">
        <v>1241</v>
      </c>
      <c r="G777" s="229" t="s">
        <v>220</v>
      </c>
      <c r="H777" s="230">
        <v>141.12799999999999</v>
      </c>
      <c r="I777" s="231"/>
      <c r="J777" s="232">
        <f>ROUND(I777*H777,2)</f>
        <v>0</v>
      </c>
      <c r="K777" s="228" t="s">
        <v>1</v>
      </c>
      <c r="L777" s="233"/>
      <c r="M777" s="234" t="s">
        <v>1</v>
      </c>
      <c r="N777" s="235" t="s">
        <v>42</v>
      </c>
      <c r="O777" s="77"/>
      <c r="P777" s="189">
        <f>O777*H777</f>
        <v>0</v>
      </c>
      <c r="Q777" s="189">
        <v>0.02</v>
      </c>
      <c r="R777" s="189">
        <f>Q777*H777</f>
        <v>2.8225599999999997</v>
      </c>
      <c r="S777" s="189">
        <v>0</v>
      </c>
      <c r="T777" s="190">
        <f>S777*H777</f>
        <v>0</v>
      </c>
      <c r="U777" s="38"/>
      <c r="V777" s="38"/>
      <c r="W777" s="38"/>
      <c r="X777" s="38"/>
      <c r="Y777" s="38"/>
      <c r="Z777" s="38"/>
      <c r="AA777" s="38"/>
      <c r="AB777" s="38"/>
      <c r="AC777" s="38"/>
      <c r="AD777" s="38"/>
      <c r="AE777" s="38"/>
      <c r="AR777" s="191" t="s">
        <v>440</v>
      </c>
      <c r="AT777" s="191" t="s">
        <v>330</v>
      </c>
      <c r="AU777" s="191" t="s">
        <v>87</v>
      </c>
      <c r="AY777" s="19" t="s">
        <v>177</v>
      </c>
      <c r="BE777" s="192">
        <f>IF(N777="základní",J777,0)</f>
        <v>0</v>
      </c>
      <c r="BF777" s="192">
        <f>IF(N777="snížená",J777,0)</f>
        <v>0</v>
      </c>
      <c r="BG777" s="192">
        <f>IF(N777="zákl. přenesená",J777,0)</f>
        <v>0</v>
      </c>
      <c r="BH777" s="192">
        <f>IF(N777="sníž. přenesená",J777,0)</f>
        <v>0</v>
      </c>
      <c r="BI777" s="192">
        <f>IF(N777="nulová",J777,0)</f>
        <v>0</v>
      </c>
      <c r="BJ777" s="19" t="s">
        <v>85</v>
      </c>
      <c r="BK777" s="192">
        <f>ROUND(I777*H777,2)</f>
        <v>0</v>
      </c>
      <c r="BL777" s="19" t="s">
        <v>350</v>
      </c>
      <c r="BM777" s="191" t="s">
        <v>1242</v>
      </c>
    </row>
    <row r="778" s="2" customFormat="1">
      <c r="A778" s="38"/>
      <c r="B778" s="39"/>
      <c r="C778" s="38"/>
      <c r="D778" s="193" t="s">
        <v>187</v>
      </c>
      <c r="E778" s="38"/>
      <c r="F778" s="194" t="s">
        <v>1243</v>
      </c>
      <c r="G778" s="38"/>
      <c r="H778" s="38"/>
      <c r="I778" s="195"/>
      <c r="J778" s="38"/>
      <c r="K778" s="38"/>
      <c r="L778" s="39"/>
      <c r="M778" s="196"/>
      <c r="N778" s="197"/>
      <c r="O778" s="77"/>
      <c r="P778" s="77"/>
      <c r="Q778" s="77"/>
      <c r="R778" s="77"/>
      <c r="S778" s="77"/>
      <c r="T778" s="78"/>
      <c r="U778" s="38"/>
      <c r="V778" s="38"/>
      <c r="W778" s="38"/>
      <c r="X778" s="38"/>
      <c r="Y778" s="38"/>
      <c r="Z778" s="38"/>
      <c r="AA778" s="38"/>
      <c r="AB778" s="38"/>
      <c r="AC778" s="38"/>
      <c r="AD778" s="38"/>
      <c r="AE778" s="38"/>
      <c r="AT778" s="19" t="s">
        <v>187</v>
      </c>
      <c r="AU778" s="19" t="s">
        <v>87</v>
      </c>
    </row>
    <row r="779" s="14" customFormat="1">
      <c r="A779" s="14"/>
      <c r="B779" s="210"/>
      <c r="C779" s="14"/>
      <c r="D779" s="193" t="s">
        <v>271</v>
      </c>
      <c r="E779" s="211" t="s">
        <v>1</v>
      </c>
      <c r="F779" s="212" t="s">
        <v>1244</v>
      </c>
      <c r="G779" s="14"/>
      <c r="H779" s="213">
        <v>141.12799999999999</v>
      </c>
      <c r="I779" s="214"/>
      <c r="J779" s="14"/>
      <c r="K779" s="14"/>
      <c r="L779" s="210"/>
      <c r="M779" s="215"/>
      <c r="N779" s="216"/>
      <c r="O779" s="216"/>
      <c r="P779" s="216"/>
      <c r="Q779" s="216"/>
      <c r="R779" s="216"/>
      <c r="S779" s="216"/>
      <c r="T779" s="217"/>
      <c r="U779" s="14"/>
      <c r="V779" s="14"/>
      <c r="W779" s="14"/>
      <c r="X779" s="14"/>
      <c r="Y779" s="14"/>
      <c r="Z779" s="14"/>
      <c r="AA779" s="14"/>
      <c r="AB779" s="14"/>
      <c r="AC779" s="14"/>
      <c r="AD779" s="14"/>
      <c r="AE779" s="14"/>
      <c r="AT779" s="211" t="s">
        <v>271</v>
      </c>
      <c r="AU779" s="211" t="s">
        <v>87</v>
      </c>
      <c r="AV779" s="14" t="s">
        <v>87</v>
      </c>
      <c r="AW779" s="14" t="s">
        <v>32</v>
      </c>
      <c r="AX779" s="14" t="s">
        <v>85</v>
      </c>
      <c r="AY779" s="211" t="s">
        <v>177</v>
      </c>
    </row>
    <row r="780" s="2" customFormat="1" ht="16.5" customHeight="1">
      <c r="A780" s="38"/>
      <c r="B780" s="179"/>
      <c r="C780" s="180" t="s">
        <v>1245</v>
      </c>
      <c r="D780" s="180" t="s">
        <v>180</v>
      </c>
      <c r="E780" s="181" t="s">
        <v>1246</v>
      </c>
      <c r="F780" s="182" t="s">
        <v>1247</v>
      </c>
      <c r="G780" s="183" t="s">
        <v>369</v>
      </c>
      <c r="H780" s="184">
        <v>30</v>
      </c>
      <c r="I780" s="185"/>
      <c r="J780" s="186">
        <f>ROUND(I780*H780,2)</f>
        <v>0</v>
      </c>
      <c r="K780" s="182" t="s">
        <v>268</v>
      </c>
      <c r="L780" s="39"/>
      <c r="M780" s="187" t="s">
        <v>1</v>
      </c>
      <c r="N780" s="188" t="s">
        <v>42</v>
      </c>
      <c r="O780" s="77"/>
      <c r="P780" s="189">
        <f>O780*H780</f>
        <v>0</v>
      </c>
      <c r="Q780" s="189">
        <v>3.0000000000000001E-05</v>
      </c>
      <c r="R780" s="189">
        <f>Q780*H780</f>
        <v>0.00089999999999999998</v>
      </c>
      <c r="S780" s="189">
        <v>0</v>
      </c>
      <c r="T780" s="190">
        <f>S780*H780</f>
        <v>0</v>
      </c>
      <c r="U780" s="38"/>
      <c r="V780" s="38"/>
      <c r="W780" s="38"/>
      <c r="X780" s="38"/>
      <c r="Y780" s="38"/>
      <c r="Z780" s="38"/>
      <c r="AA780" s="38"/>
      <c r="AB780" s="38"/>
      <c r="AC780" s="38"/>
      <c r="AD780" s="38"/>
      <c r="AE780" s="38"/>
      <c r="AR780" s="191" t="s">
        <v>350</v>
      </c>
      <c r="AT780" s="191" t="s">
        <v>180</v>
      </c>
      <c r="AU780" s="191" t="s">
        <v>87</v>
      </c>
      <c r="AY780" s="19" t="s">
        <v>177</v>
      </c>
      <c r="BE780" s="192">
        <f>IF(N780="základní",J780,0)</f>
        <v>0</v>
      </c>
      <c r="BF780" s="192">
        <f>IF(N780="snížená",J780,0)</f>
        <v>0</v>
      </c>
      <c r="BG780" s="192">
        <f>IF(N780="zákl. přenesená",J780,0)</f>
        <v>0</v>
      </c>
      <c r="BH780" s="192">
        <f>IF(N780="sníž. přenesená",J780,0)</f>
        <v>0</v>
      </c>
      <c r="BI780" s="192">
        <f>IF(N780="nulová",J780,0)</f>
        <v>0</v>
      </c>
      <c r="BJ780" s="19" t="s">
        <v>85</v>
      </c>
      <c r="BK780" s="192">
        <f>ROUND(I780*H780,2)</f>
        <v>0</v>
      </c>
      <c r="BL780" s="19" t="s">
        <v>350</v>
      </c>
      <c r="BM780" s="191" t="s">
        <v>1248</v>
      </c>
    </row>
    <row r="781" s="2" customFormat="1" ht="24.15" customHeight="1">
      <c r="A781" s="38"/>
      <c r="B781" s="179"/>
      <c r="C781" s="180" t="s">
        <v>1249</v>
      </c>
      <c r="D781" s="180" t="s">
        <v>180</v>
      </c>
      <c r="E781" s="181" t="s">
        <v>1250</v>
      </c>
      <c r="F781" s="182" t="s">
        <v>1251</v>
      </c>
      <c r="G781" s="183" t="s">
        <v>762</v>
      </c>
      <c r="H781" s="236"/>
      <c r="I781" s="185"/>
      <c r="J781" s="186">
        <f>ROUND(I781*H781,2)</f>
        <v>0</v>
      </c>
      <c r="K781" s="182" t="s">
        <v>268</v>
      </c>
      <c r="L781" s="39"/>
      <c r="M781" s="187" t="s">
        <v>1</v>
      </c>
      <c r="N781" s="188" t="s">
        <v>42</v>
      </c>
      <c r="O781" s="77"/>
      <c r="P781" s="189">
        <f>O781*H781</f>
        <v>0</v>
      </c>
      <c r="Q781" s="189">
        <v>0</v>
      </c>
      <c r="R781" s="189">
        <f>Q781*H781</f>
        <v>0</v>
      </c>
      <c r="S781" s="189">
        <v>0</v>
      </c>
      <c r="T781" s="190">
        <f>S781*H781</f>
        <v>0</v>
      </c>
      <c r="U781" s="38"/>
      <c r="V781" s="38"/>
      <c r="W781" s="38"/>
      <c r="X781" s="38"/>
      <c r="Y781" s="38"/>
      <c r="Z781" s="38"/>
      <c r="AA781" s="38"/>
      <c r="AB781" s="38"/>
      <c r="AC781" s="38"/>
      <c r="AD781" s="38"/>
      <c r="AE781" s="38"/>
      <c r="AR781" s="191" t="s">
        <v>350</v>
      </c>
      <c r="AT781" s="191" t="s">
        <v>180</v>
      </c>
      <c r="AU781" s="191" t="s">
        <v>87</v>
      </c>
      <c r="AY781" s="19" t="s">
        <v>177</v>
      </c>
      <c r="BE781" s="192">
        <f>IF(N781="základní",J781,0)</f>
        <v>0</v>
      </c>
      <c r="BF781" s="192">
        <f>IF(N781="snížená",J781,0)</f>
        <v>0</v>
      </c>
      <c r="BG781" s="192">
        <f>IF(N781="zákl. přenesená",J781,0)</f>
        <v>0</v>
      </c>
      <c r="BH781" s="192">
        <f>IF(N781="sníž. přenesená",J781,0)</f>
        <v>0</v>
      </c>
      <c r="BI781" s="192">
        <f>IF(N781="nulová",J781,0)</f>
        <v>0</v>
      </c>
      <c r="BJ781" s="19" t="s">
        <v>85</v>
      </c>
      <c r="BK781" s="192">
        <f>ROUND(I781*H781,2)</f>
        <v>0</v>
      </c>
      <c r="BL781" s="19" t="s">
        <v>350</v>
      </c>
      <c r="BM781" s="191" t="s">
        <v>1252</v>
      </c>
    </row>
    <row r="782" s="12" customFormat="1" ht="22.8" customHeight="1">
      <c r="A782" s="12"/>
      <c r="B782" s="166"/>
      <c r="C782" s="12"/>
      <c r="D782" s="167" t="s">
        <v>76</v>
      </c>
      <c r="E782" s="177" t="s">
        <v>1253</v>
      </c>
      <c r="F782" s="177" t="s">
        <v>1254</v>
      </c>
      <c r="G782" s="12"/>
      <c r="H782" s="12"/>
      <c r="I782" s="169"/>
      <c r="J782" s="178">
        <f>BK782</f>
        <v>0</v>
      </c>
      <c r="K782" s="12"/>
      <c r="L782" s="166"/>
      <c r="M782" s="171"/>
      <c r="N782" s="172"/>
      <c r="O782" s="172"/>
      <c r="P782" s="173">
        <f>SUM(P783:P789)</f>
        <v>0</v>
      </c>
      <c r="Q782" s="172"/>
      <c r="R782" s="173">
        <f>SUM(R783:R789)</f>
        <v>0.0038883800000000003</v>
      </c>
      <c r="S782" s="172"/>
      <c r="T782" s="174">
        <f>SUM(T783:T789)</f>
        <v>0</v>
      </c>
      <c r="U782" s="12"/>
      <c r="V782" s="12"/>
      <c r="W782" s="12"/>
      <c r="X782" s="12"/>
      <c r="Y782" s="12"/>
      <c r="Z782" s="12"/>
      <c r="AA782" s="12"/>
      <c r="AB782" s="12"/>
      <c r="AC782" s="12"/>
      <c r="AD782" s="12"/>
      <c r="AE782" s="12"/>
      <c r="AR782" s="167" t="s">
        <v>87</v>
      </c>
      <c r="AT782" s="175" t="s">
        <v>76</v>
      </c>
      <c r="AU782" s="175" t="s">
        <v>85</v>
      </c>
      <c r="AY782" s="167" t="s">
        <v>177</v>
      </c>
      <c r="BK782" s="176">
        <f>SUM(BK783:BK789)</f>
        <v>0</v>
      </c>
    </row>
    <row r="783" s="2" customFormat="1" ht="24.15" customHeight="1">
      <c r="A783" s="38"/>
      <c r="B783" s="179"/>
      <c r="C783" s="180" t="s">
        <v>1255</v>
      </c>
      <c r="D783" s="180" t="s">
        <v>180</v>
      </c>
      <c r="E783" s="181" t="s">
        <v>1256</v>
      </c>
      <c r="F783" s="182" t="s">
        <v>1257</v>
      </c>
      <c r="G783" s="183" t="s">
        <v>220</v>
      </c>
      <c r="H783" s="184">
        <v>15.800000000000001</v>
      </c>
      <c r="I783" s="185"/>
      <c r="J783" s="186">
        <f>ROUND(I783*H783,2)</f>
        <v>0</v>
      </c>
      <c r="K783" s="182" t="s">
        <v>268</v>
      </c>
      <c r="L783" s="39"/>
      <c r="M783" s="187" t="s">
        <v>1</v>
      </c>
      <c r="N783" s="188" t="s">
        <v>42</v>
      </c>
      <c r="O783" s="77"/>
      <c r="P783" s="189">
        <f>O783*H783</f>
        <v>0</v>
      </c>
      <c r="Q783" s="189">
        <v>0.00012305000000000001</v>
      </c>
      <c r="R783" s="189">
        <f>Q783*H783</f>
        <v>0.0019441900000000002</v>
      </c>
      <c r="S783" s="189">
        <v>0</v>
      </c>
      <c r="T783" s="190">
        <f>S783*H783</f>
        <v>0</v>
      </c>
      <c r="U783" s="38"/>
      <c r="V783" s="38"/>
      <c r="W783" s="38"/>
      <c r="X783" s="38"/>
      <c r="Y783" s="38"/>
      <c r="Z783" s="38"/>
      <c r="AA783" s="38"/>
      <c r="AB783" s="38"/>
      <c r="AC783" s="38"/>
      <c r="AD783" s="38"/>
      <c r="AE783" s="38"/>
      <c r="AR783" s="191" t="s">
        <v>350</v>
      </c>
      <c r="AT783" s="191" t="s">
        <v>180</v>
      </c>
      <c r="AU783" s="191" t="s">
        <v>87</v>
      </c>
      <c r="AY783" s="19" t="s">
        <v>177</v>
      </c>
      <c r="BE783" s="192">
        <f>IF(N783="základní",J783,0)</f>
        <v>0</v>
      </c>
      <c r="BF783" s="192">
        <f>IF(N783="snížená",J783,0)</f>
        <v>0</v>
      </c>
      <c r="BG783" s="192">
        <f>IF(N783="zákl. přenesená",J783,0)</f>
        <v>0</v>
      </c>
      <c r="BH783" s="192">
        <f>IF(N783="sníž. přenesená",J783,0)</f>
        <v>0</v>
      </c>
      <c r="BI783" s="192">
        <f>IF(N783="nulová",J783,0)</f>
        <v>0</v>
      </c>
      <c r="BJ783" s="19" t="s">
        <v>85</v>
      </c>
      <c r="BK783" s="192">
        <f>ROUND(I783*H783,2)</f>
        <v>0</v>
      </c>
      <c r="BL783" s="19" t="s">
        <v>350</v>
      </c>
      <c r="BM783" s="191" t="s">
        <v>1258</v>
      </c>
    </row>
    <row r="784" s="14" customFormat="1">
      <c r="A784" s="14"/>
      <c r="B784" s="210"/>
      <c r="C784" s="14"/>
      <c r="D784" s="193" t="s">
        <v>271</v>
      </c>
      <c r="E784" s="211" t="s">
        <v>1</v>
      </c>
      <c r="F784" s="212" t="s">
        <v>232</v>
      </c>
      <c r="G784" s="14"/>
      <c r="H784" s="213">
        <v>15.800000000000001</v>
      </c>
      <c r="I784" s="214"/>
      <c r="J784" s="14"/>
      <c r="K784" s="14"/>
      <c r="L784" s="210"/>
      <c r="M784" s="215"/>
      <c r="N784" s="216"/>
      <c r="O784" s="216"/>
      <c r="P784" s="216"/>
      <c r="Q784" s="216"/>
      <c r="R784" s="216"/>
      <c r="S784" s="216"/>
      <c r="T784" s="217"/>
      <c r="U784" s="14"/>
      <c r="V784" s="14"/>
      <c r="W784" s="14"/>
      <c r="X784" s="14"/>
      <c r="Y784" s="14"/>
      <c r="Z784" s="14"/>
      <c r="AA784" s="14"/>
      <c r="AB784" s="14"/>
      <c r="AC784" s="14"/>
      <c r="AD784" s="14"/>
      <c r="AE784" s="14"/>
      <c r="AT784" s="211" t="s">
        <v>271</v>
      </c>
      <c r="AU784" s="211" t="s">
        <v>87</v>
      </c>
      <c r="AV784" s="14" t="s">
        <v>87</v>
      </c>
      <c r="AW784" s="14" t="s">
        <v>32</v>
      </c>
      <c r="AX784" s="14" t="s">
        <v>85</v>
      </c>
      <c r="AY784" s="211" t="s">
        <v>177</v>
      </c>
    </row>
    <row r="785" s="2" customFormat="1" ht="24.15" customHeight="1">
      <c r="A785" s="38"/>
      <c r="B785" s="179"/>
      <c r="C785" s="180" t="s">
        <v>1259</v>
      </c>
      <c r="D785" s="180" t="s">
        <v>180</v>
      </c>
      <c r="E785" s="181" t="s">
        <v>1260</v>
      </c>
      <c r="F785" s="182" t="s">
        <v>1261</v>
      </c>
      <c r="G785" s="183" t="s">
        <v>220</v>
      </c>
      <c r="H785" s="184">
        <v>15.800000000000001</v>
      </c>
      <c r="I785" s="185"/>
      <c r="J785" s="186">
        <f>ROUND(I785*H785,2)</f>
        <v>0</v>
      </c>
      <c r="K785" s="182" t="s">
        <v>268</v>
      </c>
      <c r="L785" s="39"/>
      <c r="M785" s="187" t="s">
        <v>1</v>
      </c>
      <c r="N785" s="188" t="s">
        <v>42</v>
      </c>
      <c r="O785" s="77"/>
      <c r="P785" s="189">
        <f>O785*H785</f>
        <v>0</v>
      </c>
      <c r="Q785" s="189">
        <v>0.00012305000000000001</v>
      </c>
      <c r="R785" s="189">
        <f>Q785*H785</f>
        <v>0.0019441900000000002</v>
      </c>
      <c r="S785" s="189">
        <v>0</v>
      </c>
      <c r="T785" s="190">
        <f>S785*H785</f>
        <v>0</v>
      </c>
      <c r="U785" s="38"/>
      <c r="V785" s="38"/>
      <c r="W785" s="38"/>
      <c r="X785" s="38"/>
      <c r="Y785" s="38"/>
      <c r="Z785" s="38"/>
      <c r="AA785" s="38"/>
      <c r="AB785" s="38"/>
      <c r="AC785" s="38"/>
      <c r="AD785" s="38"/>
      <c r="AE785" s="38"/>
      <c r="AR785" s="191" t="s">
        <v>350</v>
      </c>
      <c r="AT785" s="191" t="s">
        <v>180</v>
      </c>
      <c r="AU785" s="191" t="s">
        <v>87</v>
      </c>
      <c r="AY785" s="19" t="s">
        <v>177</v>
      </c>
      <c r="BE785" s="192">
        <f>IF(N785="základní",J785,0)</f>
        <v>0</v>
      </c>
      <c r="BF785" s="192">
        <f>IF(N785="snížená",J785,0)</f>
        <v>0</v>
      </c>
      <c r="BG785" s="192">
        <f>IF(N785="zákl. přenesená",J785,0)</f>
        <v>0</v>
      </c>
      <c r="BH785" s="192">
        <f>IF(N785="sníž. přenesená",J785,0)</f>
        <v>0</v>
      </c>
      <c r="BI785" s="192">
        <f>IF(N785="nulová",J785,0)</f>
        <v>0</v>
      </c>
      <c r="BJ785" s="19" t="s">
        <v>85</v>
      </c>
      <c r="BK785" s="192">
        <f>ROUND(I785*H785,2)</f>
        <v>0</v>
      </c>
      <c r="BL785" s="19" t="s">
        <v>350</v>
      </c>
      <c r="BM785" s="191" t="s">
        <v>1262</v>
      </c>
    </row>
    <row r="786" s="13" customFormat="1">
      <c r="A786" s="13"/>
      <c r="B786" s="203"/>
      <c r="C786" s="13"/>
      <c r="D786" s="193" t="s">
        <v>271</v>
      </c>
      <c r="E786" s="204" t="s">
        <v>1</v>
      </c>
      <c r="F786" s="205" t="s">
        <v>1263</v>
      </c>
      <c r="G786" s="13"/>
      <c r="H786" s="204" t="s">
        <v>1</v>
      </c>
      <c r="I786" s="206"/>
      <c r="J786" s="13"/>
      <c r="K786" s="13"/>
      <c r="L786" s="203"/>
      <c r="M786" s="207"/>
      <c r="N786" s="208"/>
      <c r="O786" s="208"/>
      <c r="P786" s="208"/>
      <c r="Q786" s="208"/>
      <c r="R786" s="208"/>
      <c r="S786" s="208"/>
      <c r="T786" s="209"/>
      <c r="U786" s="13"/>
      <c r="V786" s="13"/>
      <c r="W786" s="13"/>
      <c r="X786" s="13"/>
      <c r="Y786" s="13"/>
      <c r="Z786" s="13"/>
      <c r="AA786" s="13"/>
      <c r="AB786" s="13"/>
      <c r="AC786" s="13"/>
      <c r="AD786" s="13"/>
      <c r="AE786" s="13"/>
      <c r="AT786" s="204" t="s">
        <v>271</v>
      </c>
      <c r="AU786" s="204" t="s">
        <v>87</v>
      </c>
      <c r="AV786" s="13" t="s">
        <v>85</v>
      </c>
      <c r="AW786" s="13" t="s">
        <v>32</v>
      </c>
      <c r="AX786" s="13" t="s">
        <v>77</v>
      </c>
      <c r="AY786" s="204" t="s">
        <v>177</v>
      </c>
    </row>
    <row r="787" s="14" customFormat="1">
      <c r="A787" s="14"/>
      <c r="B787" s="210"/>
      <c r="C787" s="14"/>
      <c r="D787" s="193" t="s">
        <v>271</v>
      </c>
      <c r="E787" s="211" t="s">
        <v>1</v>
      </c>
      <c r="F787" s="212" t="s">
        <v>1264</v>
      </c>
      <c r="G787" s="14"/>
      <c r="H787" s="213">
        <v>6</v>
      </c>
      <c r="I787" s="214"/>
      <c r="J787" s="14"/>
      <c r="K787" s="14"/>
      <c r="L787" s="210"/>
      <c r="M787" s="215"/>
      <c r="N787" s="216"/>
      <c r="O787" s="216"/>
      <c r="P787" s="216"/>
      <c r="Q787" s="216"/>
      <c r="R787" s="216"/>
      <c r="S787" s="216"/>
      <c r="T787" s="217"/>
      <c r="U787" s="14"/>
      <c r="V787" s="14"/>
      <c r="W787" s="14"/>
      <c r="X787" s="14"/>
      <c r="Y787" s="14"/>
      <c r="Z787" s="14"/>
      <c r="AA787" s="14"/>
      <c r="AB787" s="14"/>
      <c r="AC787" s="14"/>
      <c r="AD787" s="14"/>
      <c r="AE787" s="14"/>
      <c r="AT787" s="211" t="s">
        <v>271</v>
      </c>
      <c r="AU787" s="211" t="s">
        <v>87</v>
      </c>
      <c r="AV787" s="14" t="s">
        <v>87</v>
      </c>
      <c r="AW787" s="14" t="s">
        <v>32</v>
      </c>
      <c r="AX787" s="14" t="s">
        <v>77</v>
      </c>
      <c r="AY787" s="211" t="s">
        <v>177</v>
      </c>
    </row>
    <row r="788" s="14" customFormat="1">
      <c r="A788" s="14"/>
      <c r="B788" s="210"/>
      <c r="C788" s="14"/>
      <c r="D788" s="193" t="s">
        <v>271</v>
      </c>
      <c r="E788" s="211" t="s">
        <v>1</v>
      </c>
      <c r="F788" s="212" t="s">
        <v>1265</v>
      </c>
      <c r="G788" s="14"/>
      <c r="H788" s="213">
        <v>9.8000000000000007</v>
      </c>
      <c r="I788" s="214"/>
      <c r="J788" s="14"/>
      <c r="K788" s="14"/>
      <c r="L788" s="210"/>
      <c r="M788" s="215"/>
      <c r="N788" s="216"/>
      <c r="O788" s="216"/>
      <c r="P788" s="216"/>
      <c r="Q788" s="216"/>
      <c r="R788" s="216"/>
      <c r="S788" s="216"/>
      <c r="T788" s="217"/>
      <c r="U788" s="14"/>
      <c r="V788" s="14"/>
      <c r="W788" s="14"/>
      <c r="X788" s="14"/>
      <c r="Y788" s="14"/>
      <c r="Z788" s="14"/>
      <c r="AA788" s="14"/>
      <c r="AB788" s="14"/>
      <c r="AC788" s="14"/>
      <c r="AD788" s="14"/>
      <c r="AE788" s="14"/>
      <c r="AT788" s="211" t="s">
        <v>271</v>
      </c>
      <c r="AU788" s="211" t="s">
        <v>87</v>
      </c>
      <c r="AV788" s="14" t="s">
        <v>87</v>
      </c>
      <c r="AW788" s="14" t="s">
        <v>32</v>
      </c>
      <c r="AX788" s="14" t="s">
        <v>77</v>
      </c>
      <c r="AY788" s="211" t="s">
        <v>177</v>
      </c>
    </row>
    <row r="789" s="15" customFormat="1">
      <c r="A789" s="15"/>
      <c r="B789" s="218"/>
      <c r="C789" s="15"/>
      <c r="D789" s="193" t="s">
        <v>271</v>
      </c>
      <c r="E789" s="219" t="s">
        <v>232</v>
      </c>
      <c r="F789" s="220" t="s">
        <v>276</v>
      </c>
      <c r="G789" s="15"/>
      <c r="H789" s="221">
        <v>15.800000000000001</v>
      </c>
      <c r="I789" s="222"/>
      <c r="J789" s="15"/>
      <c r="K789" s="15"/>
      <c r="L789" s="218"/>
      <c r="M789" s="223"/>
      <c r="N789" s="224"/>
      <c r="O789" s="224"/>
      <c r="P789" s="224"/>
      <c r="Q789" s="224"/>
      <c r="R789" s="224"/>
      <c r="S789" s="224"/>
      <c r="T789" s="225"/>
      <c r="U789" s="15"/>
      <c r="V789" s="15"/>
      <c r="W789" s="15"/>
      <c r="X789" s="15"/>
      <c r="Y789" s="15"/>
      <c r="Z789" s="15"/>
      <c r="AA789" s="15"/>
      <c r="AB789" s="15"/>
      <c r="AC789" s="15"/>
      <c r="AD789" s="15"/>
      <c r="AE789" s="15"/>
      <c r="AT789" s="219" t="s">
        <v>271</v>
      </c>
      <c r="AU789" s="219" t="s">
        <v>87</v>
      </c>
      <c r="AV789" s="15" t="s">
        <v>269</v>
      </c>
      <c r="AW789" s="15" t="s">
        <v>32</v>
      </c>
      <c r="AX789" s="15" t="s">
        <v>85</v>
      </c>
      <c r="AY789" s="219" t="s">
        <v>177</v>
      </c>
    </row>
    <row r="790" s="12" customFormat="1" ht="22.8" customHeight="1">
      <c r="A790" s="12"/>
      <c r="B790" s="166"/>
      <c r="C790" s="12"/>
      <c r="D790" s="167" t="s">
        <v>76</v>
      </c>
      <c r="E790" s="177" t="s">
        <v>1266</v>
      </c>
      <c r="F790" s="177" t="s">
        <v>1267</v>
      </c>
      <c r="G790" s="12"/>
      <c r="H790" s="12"/>
      <c r="I790" s="169"/>
      <c r="J790" s="178">
        <f>BK790</f>
        <v>0</v>
      </c>
      <c r="K790" s="12"/>
      <c r="L790" s="166"/>
      <c r="M790" s="171"/>
      <c r="N790" s="172"/>
      <c r="O790" s="172"/>
      <c r="P790" s="173">
        <f>SUM(P791:P805)</f>
        <v>0</v>
      </c>
      <c r="Q790" s="172"/>
      <c r="R790" s="173">
        <f>SUM(R791:R805)</f>
        <v>0.078451230000000011</v>
      </c>
      <c r="S790" s="172"/>
      <c r="T790" s="174">
        <f>SUM(T791:T805)</f>
        <v>0</v>
      </c>
      <c r="U790" s="12"/>
      <c r="V790" s="12"/>
      <c r="W790" s="12"/>
      <c r="X790" s="12"/>
      <c r="Y790" s="12"/>
      <c r="Z790" s="12"/>
      <c r="AA790" s="12"/>
      <c r="AB790" s="12"/>
      <c r="AC790" s="12"/>
      <c r="AD790" s="12"/>
      <c r="AE790" s="12"/>
      <c r="AR790" s="167" t="s">
        <v>87</v>
      </c>
      <c r="AT790" s="175" t="s">
        <v>76</v>
      </c>
      <c r="AU790" s="175" t="s">
        <v>85</v>
      </c>
      <c r="AY790" s="167" t="s">
        <v>177</v>
      </c>
      <c r="BK790" s="176">
        <f>SUM(BK791:BK805)</f>
        <v>0</v>
      </c>
    </row>
    <row r="791" s="2" customFormat="1" ht="24.15" customHeight="1">
      <c r="A791" s="38"/>
      <c r="B791" s="179"/>
      <c r="C791" s="180" t="s">
        <v>1268</v>
      </c>
      <c r="D791" s="180" t="s">
        <v>180</v>
      </c>
      <c r="E791" s="181" t="s">
        <v>1269</v>
      </c>
      <c r="F791" s="182" t="s">
        <v>1270</v>
      </c>
      <c r="G791" s="183" t="s">
        <v>220</v>
      </c>
      <c r="H791" s="184">
        <v>274.30500000000001</v>
      </c>
      <c r="I791" s="185"/>
      <c r="J791" s="186">
        <f>ROUND(I791*H791,2)</f>
        <v>0</v>
      </c>
      <c r="K791" s="182" t="s">
        <v>268</v>
      </c>
      <c r="L791" s="39"/>
      <c r="M791" s="187" t="s">
        <v>1</v>
      </c>
      <c r="N791" s="188" t="s">
        <v>42</v>
      </c>
      <c r="O791" s="77"/>
      <c r="P791" s="189">
        <f>O791*H791</f>
        <v>0</v>
      </c>
      <c r="Q791" s="189">
        <v>0.00020120000000000001</v>
      </c>
      <c r="R791" s="189">
        <f>Q791*H791</f>
        <v>0.055190166000000006</v>
      </c>
      <c r="S791" s="189">
        <v>0</v>
      </c>
      <c r="T791" s="190">
        <f>S791*H791</f>
        <v>0</v>
      </c>
      <c r="U791" s="38"/>
      <c r="V791" s="38"/>
      <c r="W791" s="38"/>
      <c r="X791" s="38"/>
      <c r="Y791" s="38"/>
      <c r="Z791" s="38"/>
      <c r="AA791" s="38"/>
      <c r="AB791" s="38"/>
      <c r="AC791" s="38"/>
      <c r="AD791" s="38"/>
      <c r="AE791" s="38"/>
      <c r="AR791" s="191" t="s">
        <v>350</v>
      </c>
      <c r="AT791" s="191" t="s">
        <v>180</v>
      </c>
      <c r="AU791" s="191" t="s">
        <v>87</v>
      </c>
      <c r="AY791" s="19" t="s">
        <v>177</v>
      </c>
      <c r="BE791" s="192">
        <f>IF(N791="základní",J791,0)</f>
        <v>0</v>
      </c>
      <c r="BF791" s="192">
        <f>IF(N791="snížená",J791,0)</f>
        <v>0</v>
      </c>
      <c r="BG791" s="192">
        <f>IF(N791="zákl. přenesená",J791,0)</f>
        <v>0</v>
      </c>
      <c r="BH791" s="192">
        <f>IF(N791="sníž. přenesená",J791,0)</f>
        <v>0</v>
      </c>
      <c r="BI791" s="192">
        <f>IF(N791="nulová",J791,0)</f>
        <v>0</v>
      </c>
      <c r="BJ791" s="19" t="s">
        <v>85</v>
      </c>
      <c r="BK791" s="192">
        <f>ROUND(I791*H791,2)</f>
        <v>0</v>
      </c>
      <c r="BL791" s="19" t="s">
        <v>350</v>
      </c>
      <c r="BM791" s="191" t="s">
        <v>1271</v>
      </c>
    </row>
    <row r="792" s="14" customFormat="1">
      <c r="A792" s="14"/>
      <c r="B792" s="210"/>
      <c r="C792" s="14"/>
      <c r="D792" s="193" t="s">
        <v>271</v>
      </c>
      <c r="E792" s="211" t="s">
        <v>1</v>
      </c>
      <c r="F792" s="212" t="s">
        <v>204</v>
      </c>
      <c r="G792" s="14"/>
      <c r="H792" s="213">
        <v>274.30500000000001</v>
      </c>
      <c r="I792" s="214"/>
      <c r="J792" s="14"/>
      <c r="K792" s="14"/>
      <c r="L792" s="210"/>
      <c r="M792" s="215"/>
      <c r="N792" s="216"/>
      <c r="O792" s="216"/>
      <c r="P792" s="216"/>
      <c r="Q792" s="216"/>
      <c r="R792" s="216"/>
      <c r="S792" s="216"/>
      <c r="T792" s="217"/>
      <c r="U792" s="14"/>
      <c r="V792" s="14"/>
      <c r="W792" s="14"/>
      <c r="X792" s="14"/>
      <c r="Y792" s="14"/>
      <c r="Z792" s="14"/>
      <c r="AA792" s="14"/>
      <c r="AB792" s="14"/>
      <c r="AC792" s="14"/>
      <c r="AD792" s="14"/>
      <c r="AE792" s="14"/>
      <c r="AT792" s="211" t="s">
        <v>271</v>
      </c>
      <c r="AU792" s="211" t="s">
        <v>87</v>
      </c>
      <c r="AV792" s="14" t="s">
        <v>87</v>
      </c>
      <c r="AW792" s="14" t="s">
        <v>32</v>
      </c>
      <c r="AX792" s="14" t="s">
        <v>85</v>
      </c>
      <c r="AY792" s="211" t="s">
        <v>177</v>
      </c>
    </row>
    <row r="793" s="2" customFormat="1" ht="24.15" customHeight="1">
      <c r="A793" s="38"/>
      <c r="B793" s="179"/>
      <c r="C793" s="180" t="s">
        <v>1272</v>
      </c>
      <c r="D793" s="180" t="s">
        <v>180</v>
      </c>
      <c r="E793" s="181" t="s">
        <v>1273</v>
      </c>
      <c r="F793" s="182" t="s">
        <v>1274</v>
      </c>
      <c r="G793" s="183" t="s">
        <v>220</v>
      </c>
      <c r="H793" s="184">
        <v>274.30500000000001</v>
      </c>
      <c r="I793" s="185"/>
      <c r="J793" s="186">
        <f>ROUND(I793*H793,2)</f>
        <v>0</v>
      </c>
      <c r="K793" s="182" t="s">
        <v>268</v>
      </c>
      <c r="L793" s="39"/>
      <c r="M793" s="187" t="s">
        <v>1</v>
      </c>
      <c r="N793" s="188" t="s">
        <v>42</v>
      </c>
      <c r="O793" s="77"/>
      <c r="P793" s="189">
        <f>O793*H793</f>
        <v>0</v>
      </c>
      <c r="Q793" s="189">
        <v>0.00028600000000000001</v>
      </c>
      <c r="R793" s="189">
        <f>Q793*H793</f>
        <v>0.078451230000000011</v>
      </c>
      <c r="S793" s="189">
        <v>0</v>
      </c>
      <c r="T793" s="190">
        <f>S793*H793</f>
        <v>0</v>
      </c>
      <c r="U793" s="38"/>
      <c r="V793" s="38"/>
      <c r="W793" s="38"/>
      <c r="X793" s="38"/>
      <c r="Y793" s="38"/>
      <c r="Z793" s="38"/>
      <c r="AA793" s="38"/>
      <c r="AB793" s="38"/>
      <c r="AC793" s="38"/>
      <c r="AD793" s="38"/>
      <c r="AE793" s="38"/>
      <c r="AR793" s="191" t="s">
        <v>350</v>
      </c>
      <c r="AT793" s="191" t="s">
        <v>180</v>
      </c>
      <c r="AU793" s="191" t="s">
        <v>87</v>
      </c>
      <c r="AY793" s="19" t="s">
        <v>177</v>
      </c>
      <c r="BE793" s="192">
        <f>IF(N793="základní",J793,0)</f>
        <v>0</v>
      </c>
      <c r="BF793" s="192">
        <f>IF(N793="snížená",J793,0)</f>
        <v>0</v>
      </c>
      <c r="BG793" s="192">
        <f>IF(N793="zákl. přenesená",J793,0)</f>
        <v>0</v>
      </c>
      <c r="BH793" s="192">
        <f>IF(N793="sníž. přenesená",J793,0)</f>
        <v>0</v>
      </c>
      <c r="BI793" s="192">
        <f>IF(N793="nulová",J793,0)</f>
        <v>0</v>
      </c>
      <c r="BJ793" s="19" t="s">
        <v>85</v>
      </c>
      <c r="BK793" s="192">
        <f>ROUND(I793*H793,2)</f>
        <v>0</v>
      </c>
      <c r="BL793" s="19" t="s">
        <v>350</v>
      </c>
      <c r="BM793" s="191" t="s">
        <v>1275</v>
      </c>
    </row>
    <row r="794" s="13" customFormat="1">
      <c r="A794" s="13"/>
      <c r="B794" s="203"/>
      <c r="C794" s="13"/>
      <c r="D794" s="193" t="s">
        <v>271</v>
      </c>
      <c r="E794" s="204" t="s">
        <v>1</v>
      </c>
      <c r="F794" s="205" t="s">
        <v>1276</v>
      </c>
      <c r="G794" s="13"/>
      <c r="H794" s="204" t="s">
        <v>1</v>
      </c>
      <c r="I794" s="206"/>
      <c r="J794" s="13"/>
      <c r="K794" s="13"/>
      <c r="L794" s="203"/>
      <c r="M794" s="207"/>
      <c r="N794" s="208"/>
      <c r="O794" s="208"/>
      <c r="P794" s="208"/>
      <c r="Q794" s="208"/>
      <c r="R794" s="208"/>
      <c r="S794" s="208"/>
      <c r="T794" s="209"/>
      <c r="U794" s="13"/>
      <c r="V794" s="13"/>
      <c r="W794" s="13"/>
      <c r="X794" s="13"/>
      <c r="Y794" s="13"/>
      <c r="Z794" s="13"/>
      <c r="AA794" s="13"/>
      <c r="AB794" s="13"/>
      <c r="AC794" s="13"/>
      <c r="AD794" s="13"/>
      <c r="AE794" s="13"/>
      <c r="AT794" s="204" t="s">
        <v>271</v>
      </c>
      <c r="AU794" s="204" t="s">
        <v>87</v>
      </c>
      <c r="AV794" s="13" t="s">
        <v>85</v>
      </c>
      <c r="AW794" s="13" t="s">
        <v>32</v>
      </c>
      <c r="AX794" s="13" t="s">
        <v>77</v>
      </c>
      <c r="AY794" s="204" t="s">
        <v>177</v>
      </c>
    </row>
    <row r="795" s="14" customFormat="1">
      <c r="A795" s="14"/>
      <c r="B795" s="210"/>
      <c r="C795" s="14"/>
      <c r="D795" s="193" t="s">
        <v>271</v>
      </c>
      <c r="E795" s="211" t="s">
        <v>1</v>
      </c>
      <c r="F795" s="212" t="s">
        <v>1277</v>
      </c>
      <c r="G795" s="14"/>
      <c r="H795" s="213">
        <v>7.2000000000000002</v>
      </c>
      <c r="I795" s="214"/>
      <c r="J795" s="14"/>
      <c r="K795" s="14"/>
      <c r="L795" s="210"/>
      <c r="M795" s="215"/>
      <c r="N795" s="216"/>
      <c r="O795" s="216"/>
      <c r="P795" s="216"/>
      <c r="Q795" s="216"/>
      <c r="R795" s="216"/>
      <c r="S795" s="216"/>
      <c r="T795" s="217"/>
      <c r="U795" s="14"/>
      <c r="V795" s="14"/>
      <c r="W795" s="14"/>
      <c r="X795" s="14"/>
      <c r="Y795" s="14"/>
      <c r="Z795" s="14"/>
      <c r="AA795" s="14"/>
      <c r="AB795" s="14"/>
      <c r="AC795" s="14"/>
      <c r="AD795" s="14"/>
      <c r="AE795" s="14"/>
      <c r="AT795" s="211" t="s">
        <v>271</v>
      </c>
      <c r="AU795" s="211" t="s">
        <v>87</v>
      </c>
      <c r="AV795" s="14" t="s">
        <v>87</v>
      </c>
      <c r="AW795" s="14" t="s">
        <v>32</v>
      </c>
      <c r="AX795" s="14" t="s">
        <v>77</v>
      </c>
      <c r="AY795" s="211" t="s">
        <v>177</v>
      </c>
    </row>
    <row r="796" s="14" customFormat="1">
      <c r="A796" s="14"/>
      <c r="B796" s="210"/>
      <c r="C796" s="14"/>
      <c r="D796" s="193" t="s">
        <v>271</v>
      </c>
      <c r="E796" s="211" t="s">
        <v>1</v>
      </c>
      <c r="F796" s="212" t="s">
        <v>1278</v>
      </c>
      <c r="G796" s="14"/>
      <c r="H796" s="213">
        <v>9.4000000000000004</v>
      </c>
      <c r="I796" s="214"/>
      <c r="J796" s="14"/>
      <c r="K796" s="14"/>
      <c r="L796" s="210"/>
      <c r="M796" s="215"/>
      <c r="N796" s="216"/>
      <c r="O796" s="216"/>
      <c r="P796" s="216"/>
      <c r="Q796" s="216"/>
      <c r="R796" s="216"/>
      <c r="S796" s="216"/>
      <c r="T796" s="217"/>
      <c r="U796" s="14"/>
      <c r="V796" s="14"/>
      <c r="W796" s="14"/>
      <c r="X796" s="14"/>
      <c r="Y796" s="14"/>
      <c r="Z796" s="14"/>
      <c r="AA796" s="14"/>
      <c r="AB796" s="14"/>
      <c r="AC796" s="14"/>
      <c r="AD796" s="14"/>
      <c r="AE796" s="14"/>
      <c r="AT796" s="211" t="s">
        <v>271</v>
      </c>
      <c r="AU796" s="211" t="s">
        <v>87</v>
      </c>
      <c r="AV796" s="14" t="s">
        <v>87</v>
      </c>
      <c r="AW796" s="14" t="s">
        <v>32</v>
      </c>
      <c r="AX796" s="14" t="s">
        <v>77</v>
      </c>
      <c r="AY796" s="211" t="s">
        <v>177</v>
      </c>
    </row>
    <row r="797" s="14" customFormat="1">
      <c r="A797" s="14"/>
      <c r="B797" s="210"/>
      <c r="C797" s="14"/>
      <c r="D797" s="193" t="s">
        <v>271</v>
      </c>
      <c r="E797" s="211" t="s">
        <v>1</v>
      </c>
      <c r="F797" s="212" t="s">
        <v>1279</v>
      </c>
      <c r="G797" s="14"/>
      <c r="H797" s="213">
        <v>6.2000000000000002</v>
      </c>
      <c r="I797" s="214"/>
      <c r="J797" s="14"/>
      <c r="K797" s="14"/>
      <c r="L797" s="210"/>
      <c r="M797" s="215"/>
      <c r="N797" s="216"/>
      <c r="O797" s="216"/>
      <c r="P797" s="216"/>
      <c r="Q797" s="216"/>
      <c r="R797" s="216"/>
      <c r="S797" s="216"/>
      <c r="T797" s="217"/>
      <c r="U797" s="14"/>
      <c r="V797" s="14"/>
      <c r="W797" s="14"/>
      <c r="X797" s="14"/>
      <c r="Y797" s="14"/>
      <c r="Z797" s="14"/>
      <c r="AA797" s="14"/>
      <c r="AB797" s="14"/>
      <c r="AC797" s="14"/>
      <c r="AD797" s="14"/>
      <c r="AE797" s="14"/>
      <c r="AT797" s="211" t="s">
        <v>271</v>
      </c>
      <c r="AU797" s="211" t="s">
        <v>87</v>
      </c>
      <c r="AV797" s="14" t="s">
        <v>87</v>
      </c>
      <c r="AW797" s="14" t="s">
        <v>32</v>
      </c>
      <c r="AX797" s="14" t="s">
        <v>77</v>
      </c>
      <c r="AY797" s="211" t="s">
        <v>177</v>
      </c>
    </row>
    <row r="798" s="14" customFormat="1">
      <c r="A798" s="14"/>
      <c r="B798" s="210"/>
      <c r="C798" s="14"/>
      <c r="D798" s="193" t="s">
        <v>271</v>
      </c>
      <c r="E798" s="211" t="s">
        <v>1</v>
      </c>
      <c r="F798" s="212" t="s">
        <v>1280</v>
      </c>
      <c r="G798" s="14"/>
      <c r="H798" s="213">
        <v>9.1999999999999993</v>
      </c>
      <c r="I798" s="214"/>
      <c r="J798" s="14"/>
      <c r="K798" s="14"/>
      <c r="L798" s="210"/>
      <c r="M798" s="215"/>
      <c r="N798" s="216"/>
      <c r="O798" s="216"/>
      <c r="P798" s="216"/>
      <c r="Q798" s="216"/>
      <c r="R798" s="216"/>
      <c r="S798" s="216"/>
      <c r="T798" s="217"/>
      <c r="U798" s="14"/>
      <c r="V798" s="14"/>
      <c r="W798" s="14"/>
      <c r="X798" s="14"/>
      <c r="Y798" s="14"/>
      <c r="Z798" s="14"/>
      <c r="AA798" s="14"/>
      <c r="AB798" s="14"/>
      <c r="AC798" s="14"/>
      <c r="AD798" s="14"/>
      <c r="AE798" s="14"/>
      <c r="AT798" s="211" t="s">
        <v>271</v>
      </c>
      <c r="AU798" s="211" t="s">
        <v>87</v>
      </c>
      <c r="AV798" s="14" t="s">
        <v>87</v>
      </c>
      <c r="AW798" s="14" t="s">
        <v>32</v>
      </c>
      <c r="AX798" s="14" t="s">
        <v>77</v>
      </c>
      <c r="AY798" s="211" t="s">
        <v>177</v>
      </c>
    </row>
    <row r="799" s="14" customFormat="1">
      <c r="A799" s="14"/>
      <c r="B799" s="210"/>
      <c r="C799" s="14"/>
      <c r="D799" s="193" t="s">
        <v>271</v>
      </c>
      <c r="E799" s="211" t="s">
        <v>1</v>
      </c>
      <c r="F799" s="212" t="s">
        <v>1281</v>
      </c>
      <c r="G799" s="14"/>
      <c r="H799" s="213">
        <v>5.5999999999999996</v>
      </c>
      <c r="I799" s="214"/>
      <c r="J799" s="14"/>
      <c r="K799" s="14"/>
      <c r="L799" s="210"/>
      <c r="M799" s="215"/>
      <c r="N799" s="216"/>
      <c r="O799" s="216"/>
      <c r="P799" s="216"/>
      <c r="Q799" s="216"/>
      <c r="R799" s="216"/>
      <c r="S799" s="216"/>
      <c r="T799" s="217"/>
      <c r="U799" s="14"/>
      <c r="V799" s="14"/>
      <c r="W799" s="14"/>
      <c r="X799" s="14"/>
      <c r="Y799" s="14"/>
      <c r="Z799" s="14"/>
      <c r="AA799" s="14"/>
      <c r="AB799" s="14"/>
      <c r="AC799" s="14"/>
      <c r="AD799" s="14"/>
      <c r="AE799" s="14"/>
      <c r="AT799" s="211" t="s">
        <v>271</v>
      </c>
      <c r="AU799" s="211" t="s">
        <v>87</v>
      </c>
      <c r="AV799" s="14" t="s">
        <v>87</v>
      </c>
      <c r="AW799" s="14" t="s">
        <v>32</v>
      </c>
      <c r="AX799" s="14" t="s">
        <v>77</v>
      </c>
      <c r="AY799" s="211" t="s">
        <v>177</v>
      </c>
    </row>
    <row r="800" s="14" customFormat="1">
      <c r="A800" s="14"/>
      <c r="B800" s="210"/>
      <c r="C800" s="14"/>
      <c r="D800" s="193" t="s">
        <v>271</v>
      </c>
      <c r="E800" s="211" t="s">
        <v>1</v>
      </c>
      <c r="F800" s="212" t="s">
        <v>1282</v>
      </c>
      <c r="G800" s="14"/>
      <c r="H800" s="213">
        <v>10.800000000000001</v>
      </c>
      <c r="I800" s="214"/>
      <c r="J800" s="14"/>
      <c r="K800" s="14"/>
      <c r="L800" s="210"/>
      <c r="M800" s="215"/>
      <c r="N800" s="216"/>
      <c r="O800" s="216"/>
      <c r="P800" s="216"/>
      <c r="Q800" s="216"/>
      <c r="R800" s="216"/>
      <c r="S800" s="216"/>
      <c r="T800" s="217"/>
      <c r="U800" s="14"/>
      <c r="V800" s="14"/>
      <c r="W800" s="14"/>
      <c r="X800" s="14"/>
      <c r="Y800" s="14"/>
      <c r="Z800" s="14"/>
      <c r="AA800" s="14"/>
      <c r="AB800" s="14"/>
      <c r="AC800" s="14"/>
      <c r="AD800" s="14"/>
      <c r="AE800" s="14"/>
      <c r="AT800" s="211" t="s">
        <v>271</v>
      </c>
      <c r="AU800" s="211" t="s">
        <v>87</v>
      </c>
      <c r="AV800" s="14" t="s">
        <v>87</v>
      </c>
      <c r="AW800" s="14" t="s">
        <v>32</v>
      </c>
      <c r="AX800" s="14" t="s">
        <v>77</v>
      </c>
      <c r="AY800" s="211" t="s">
        <v>177</v>
      </c>
    </row>
    <row r="801" s="14" customFormat="1">
      <c r="A801" s="14"/>
      <c r="B801" s="210"/>
      <c r="C801" s="14"/>
      <c r="D801" s="193" t="s">
        <v>271</v>
      </c>
      <c r="E801" s="211" t="s">
        <v>1</v>
      </c>
      <c r="F801" s="212" t="s">
        <v>1283</v>
      </c>
      <c r="G801" s="14"/>
      <c r="H801" s="213">
        <v>5.5999999999999996</v>
      </c>
      <c r="I801" s="214"/>
      <c r="J801" s="14"/>
      <c r="K801" s="14"/>
      <c r="L801" s="210"/>
      <c r="M801" s="215"/>
      <c r="N801" s="216"/>
      <c r="O801" s="216"/>
      <c r="P801" s="216"/>
      <c r="Q801" s="216"/>
      <c r="R801" s="216"/>
      <c r="S801" s="216"/>
      <c r="T801" s="217"/>
      <c r="U801" s="14"/>
      <c r="V801" s="14"/>
      <c r="W801" s="14"/>
      <c r="X801" s="14"/>
      <c r="Y801" s="14"/>
      <c r="Z801" s="14"/>
      <c r="AA801" s="14"/>
      <c r="AB801" s="14"/>
      <c r="AC801" s="14"/>
      <c r="AD801" s="14"/>
      <c r="AE801" s="14"/>
      <c r="AT801" s="211" t="s">
        <v>271</v>
      </c>
      <c r="AU801" s="211" t="s">
        <v>87</v>
      </c>
      <c r="AV801" s="14" t="s">
        <v>87</v>
      </c>
      <c r="AW801" s="14" t="s">
        <v>32</v>
      </c>
      <c r="AX801" s="14" t="s">
        <v>77</v>
      </c>
      <c r="AY801" s="211" t="s">
        <v>177</v>
      </c>
    </row>
    <row r="802" s="14" customFormat="1">
      <c r="A802" s="14"/>
      <c r="B802" s="210"/>
      <c r="C802" s="14"/>
      <c r="D802" s="193" t="s">
        <v>271</v>
      </c>
      <c r="E802" s="211" t="s">
        <v>1</v>
      </c>
      <c r="F802" s="212" t="s">
        <v>1284</v>
      </c>
      <c r="G802" s="14"/>
      <c r="H802" s="213">
        <v>5.4000000000000004</v>
      </c>
      <c r="I802" s="214"/>
      <c r="J802" s="14"/>
      <c r="K802" s="14"/>
      <c r="L802" s="210"/>
      <c r="M802" s="215"/>
      <c r="N802" s="216"/>
      <c r="O802" s="216"/>
      <c r="P802" s="216"/>
      <c r="Q802" s="216"/>
      <c r="R802" s="216"/>
      <c r="S802" s="216"/>
      <c r="T802" s="217"/>
      <c r="U802" s="14"/>
      <c r="V802" s="14"/>
      <c r="W802" s="14"/>
      <c r="X802" s="14"/>
      <c r="Y802" s="14"/>
      <c r="Z802" s="14"/>
      <c r="AA802" s="14"/>
      <c r="AB802" s="14"/>
      <c r="AC802" s="14"/>
      <c r="AD802" s="14"/>
      <c r="AE802" s="14"/>
      <c r="AT802" s="211" t="s">
        <v>271</v>
      </c>
      <c r="AU802" s="211" t="s">
        <v>87</v>
      </c>
      <c r="AV802" s="14" t="s">
        <v>87</v>
      </c>
      <c r="AW802" s="14" t="s">
        <v>32</v>
      </c>
      <c r="AX802" s="14" t="s">
        <v>77</v>
      </c>
      <c r="AY802" s="211" t="s">
        <v>177</v>
      </c>
    </row>
    <row r="803" s="14" customFormat="1">
      <c r="A803" s="14"/>
      <c r="B803" s="210"/>
      <c r="C803" s="14"/>
      <c r="D803" s="193" t="s">
        <v>271</v>
      </c>
      <c r="E803" s="211" t="s">
        <v>1</v>
      </c>
      <c r="F803" s="212" t="s">
        <v>1285</v>
      </c>
      <c r="G803" s="14"/>
      <c r="H803" s="213">
        <v>5.4000000000000004</v>
      </c>
      <c r="I803" s="214"/>
      <c r="J803" s="14"/>
      <c r="K803" s="14"/>
      <c r="L803" s="210"/>
      <c r="M803" s="215"/>
      <c r="N803" s="216"/>
      <c r="O803" s="216"/>
      <c r="P803" s="216"/>
      <c r="Q803" s="216"/>
      <c r="R803" s="216"/>
      <c r="S803" s="216"/>
      <c r="T803" s="217"/>
      <c r="U803" s="14"/>
      <c r="V803" s="14"/>
      <c r="W803" s="14"/>
      <c r="X803" s="14"/>
      <c r="Y803" s="14"/>
      <c r="Z803" s="14"/>
      <c r="AA803" s="14"/>
      <c r="AB803" s="14"/>
      <c r="AC803" s="14"/>
      <c r="AD803" s="14"/>
      <c r="AE803" s="14"/>
      <c r="AT803" s="211" t="s">
        <v>271</v>
      </c>
      <c r="AU803" s="211" t="s">
        <v>87</v>
      </c>
      <c r="AV803" s="14" t="s">
        <v>87</v>
      </c>
      <c r="AW803" s="14" t="s">
        <v>32</v>
      </c>
      <c r="AX803" s="14" t="s">
        <v>77</v>
      </c>
      <c r="AY803" s="211" t="s">
        <v>177</v>
      </c>
    </row>
    <row r="804" s="14" customFormat="1">
      <c r="A804" s="14"/>
      <c r="B804" s="210"/>
      <c r="C804" s="14"/>
      <c r="D804" s="193" t="s">
        <v>271</v>
      </c>
      <c r="E804" s="211" t="s">
        <v>1</v>
      </c>
      <c r="F804" s="212" t="s">
        <v>230</v>
      </c>
      <c r="G804" s="14"/>
      <c r="H804" s="213">
        <v>209.505</v>
      </c>
      <c r="I804" s="214"/>
      <c r="J804" s="14"/>
      <c r="K804" s="14"/>
      <c r="L804" s="210"/>
      <c r="M804" s="215"/>
      <c r="N804" s="216"/>
      <c r="O804" s="216"/>
      <c r="P804" s="216"/>
      <c r="Q804" s="216"/>
      <c r="R804" s="216"/>
      <c r="S804" s="216"/>
      <c r="T804" s="217"/>
      <c r="U804" s="14"/>
      <c r="V804" s="14"/>
      <c r="W804" s="14"/>
      <c r="X804" s="14"/>
      <c r="Y804" s="14"/>
      <c r="Z804" s="14"/>
      <c r="AA804" s="14"/>
      <c r="AB804" s="14"/>
      <c r="AC804" s="14"/>
      <c r="AD804" s="14"/>
      <c r="AE804" s="14"/>
      <c r="AT804" s="211" t="s">
        <v>271</v>
      </c>
      <c r="AU804" s="211" t="s">
        <v>87</v>
      </c>
      <c r="AV804" s="14" t="s">
        <v>87</v>
      </c>
      <c r="AW804" s="14" t="s">
        <v>32</v>
      </c>
      <c r="AX804" s="14" t="s">
        <v>77</v>
      </c>
      <c r="AY804" s="211" t="s">
        <v>177</v>
      </c>
    </row>
    <row r="805" s="15" customFormat="1">
      <c r="A805" s="15"/>
      <c r="B805" s="218"/>
      <c r="C805" s="15"/>
      <c r="D805" s="193" t="s">
        <v>271</v>
      </c>
      <c r="E805" s="219" t="s">
        <v>204</v>
      </c>
      <c r="F805" s="220" t="s">
        <v>276</v>
      </c>
      <c r="G805" s="15"/>
      <c r="H805" s="221">
        <v>274.30500000000001</v>
      </c>
      <c r="I805" s="222"/>
      <c r="J805" s="15"/>
      <c r="K805" s="15"/>
      <c r="L805" s="218"/>
      <c r="M805" s="223"/>
      <c r="N805" s="224"/>
      <c r="O805" s="224"/>
      <c r="P805" s="224"/>
      <c r="Q805" s="224"/>
      <c r="R805" s="224"/>
      <c r="S805" s="224"/>
      <c r="T805" s="225"/>
      <c r="U805" s="15"/>
      <c r="V805" s="15"/>
      <c r="W805" s="15"/>
      <c r="X805" s="15"/>
      <c r="Y805" s="15"/>
      <c r="Z805" s="15"/>
      <c r="AA805" s="15"/>
      <c r="AB805" s="15"/>
      <c r="AC805" s="15"/>
      <c r="AD805" s="15"/>
      <c r="AE805" s="15"/>
      <c r="AT805" s="219" t="s">
        <v>271</v>
      </c>
      <c r="AU805" s="219" t="s">
        <v>87</v>
      </c>
      <c r="AV805" s="15" t="s">
        <v>269</v>
      </c>
      <c r="AW805" s="15" t="s">
        <v>32</v>
      </c>
      <c r="AX805" s="15" t="s">
        <v>85</v>
      </c>
      <c r="AY805" s="219" t="s">
        <v>177</v>
      </c>
    </row>
    <row r="806" s="12" customFormat="1" ht="25.92" customHeight="1">
      <c r="A806" s="12"/>
      <c r="B806" s="166"/>
      <c r="C806" s="12"/>
      <c r="D806" s="167" t="s">
        <v>76</v>
      </c>
      <c r="E806" s="168" t="s">
        <v>1286</v>
      </c>
      <c r="F806" s="168" t="s">
        <v>1287</v>
      </c>
      <c r="G806" s="12"/>
      <c r="H806" s="12"/>
      <c r="I806" s="169"/>
      <c r="J806" s="170">
        <f>BK806</f>
        <v>0</v>
      </c>
      <c r="K806" s="12"/>
      <c r="L806" s="166"/>
      <c r="M806" s="171"/>
      <c r="N806" s="172"/>
      <c r="O806" s="172"/>
      <c r="P806" s="173">
        <f>SUM(P807:P808)</f>
        <v>0</v>
      </c>
      <c r="Q806" s="172"/>
      <c r="R806" s="173">
        <f>SUM(R807:R808)</f>
        <v>0</v>
      </c>
      <c r="S806" s="172"/>
      <c r="T806" s="174">
        <f>SUM(T807:T808)</f>
        <v>0</v>
      </c>
      <c r="U806" s="12"/>
      <c r="V806" s="12"/>
      <c r="W806" s="12"/>
      <c r="X806" s="12"/>
      <c r="Y806" s="12"/>
      <c r="Z806" s="12"/>
      <c r="AA806" s="12"/>
      <c r="AB806" s="12"/>
      <c r="AC806" s="12"/>
      <c r="AD806" s="12"/>
      <c r="AE806" s="12"/>
      <c r="AR806" s="167" t="s">
        <v>269</v>
      </c>
      <c r="AT806" s="175" t="s">
        <v>76</v>
      </c>
      <c r="AU806" s="175" t="s">
        <v>77</v>
      </c>
      <c r="AY806" s="167" t="s">
        <v>177</v>
      </c>
      <c r="BK806" s="176">
        <f>SUM(BK807:BK808)</f>
        <v>0</v>
      </c>
    </row>
    <row r="807" s="2" customFormat="1" ht="24.15" customHeight="1">
      <c r="A807" s="38"/>
      <c r="B807" s="179"/>
      <c r="C807" s="180" t="s">
        <v>1288</v>
      </c>
      <c r="D807" s="180" t="s">
        <v>180</v>
      </c>
      <c r="E807" s="181" t="s">
        <v>82</v>
      </c>
      <c r="F807" s="182" t="s">
        <v>1289</v>
      </c>
      <c r="G807" s="183" t="s">
        <v>705</v>
      </c>
      <c r="H807" s="184">
        <v>1</v>
      </c>
      <c r="I807" s="185"/>
      <c r="J807" s="186">
        <f>ROUND(I807*H807,2)</f>
        <v>0</v>
      </c>
      <c r="K807" s="182" t="s">
        <v>1</v>
      </c>
      <c r="L807" s="39"/>
      <c r="M807" s="187" t="s">
        <v>1</v>
      </c>
      <c r="N807" s="188" t="s">
        <v>42</v>
      </c>
      <c r="O807" s="77"/>
      <c r="P807" s="189">
        <f>O807*H807</f>
        <v>0</v>
      </c>
      <c r="Q807" s="189">
        <v>0</v>
      </c>
      <c r="R807" s="189">
        <f>Q807*H807</f>
        <v>0</v>
      </c>
      <c r="S807" s="189">
        <v>0</v>
      </c>
      <c r="T807" s="190">
        <f>S807*H807</f>
        <v>0</v>
      </c>
      <c r="U807" s="38"/>
      <c r="V807" s="38"/>
      <c r="W807" s="38"/>
      <c r="X807" s="38"/>
      <c r="Y807" s="38"/>
      <c r="Z807" s="38"/>
      <c r="AA807" s="38"/>
      <c r="AB807" s="38"/>
      <c r="AC807" s="38"/>
      <c r="AD807" s="38"/>
      <c r="AE807" s="38"/>
      <c r="AR807" s="191" t="s">
        <v>1290</v>
      </c>
      <c r="AT807" s="191" t="s">
        <v>180</v>
      </c>
      <c r="AU807" s="191" t="s">
        <v>85</v>
      </c>
      <c r="AY807" s="19" t="s">
        <v>177</v>
      </c>
      <c r="BE807" s="192">
        <f>IF(N807="základní",J807,0)</f>
        <v>0</v>
      </c>
      <c r="BF807" s="192">
        <f>IF(N807="snížená",J807,0)</f>
        <v>0</v>
      </c>
      <c r="BG807" s="192">
        <f>IF(N807="zákl. přenesená",J807,0)</f>
        <v>0</v>
      </c>
      <c r="BH807" s="192">
        <f>IF(N807="sníž. přenesená",J807,0)</f>
        <v>0</v>
      </c>
      <c r="BI807" s="192">
        <f>IF(N807="nulová",J807,0)</f>
        <v>0</v>
      </c>
      <c r="BJ807" s="19" t="s">
        <v>85</v>
      </c>
      <c r="BK807" s="192">
        <f>ROUND(I807*H807,2)</f>
        <v>0</v>
      </c>
      <c r="BL807" s="19" t="s">
        <v>1290</v>
      </c>
      <c r="BM807" s="191" t="s">
        <v>1291</v>
      </c>
    </row>
    <row r="808" s="2" customFormat="1">
      <c r="A808" s="38"/>
      <c r="B808" s="39"/>
      <c r="C808" s="38"/>
      <c r="D808" s="193" t="s">
        <v>187</v>
      </c>
      <c r="E808" s="38"/>
      <c r="F808" s="194" t="s">
        <v>1292</v>
      </c>
      <c r="G808" s="38"/>
      <c r="H808" s="38"/>
      <c r="I808" s="195"/>
      <c r="J808" s="38"/>
      <c r="K808" s="38"/>
      <c r="L808" s="39"/>
      <c r="M808" s="198"/>
      <c r="N808" s="199"/>
      <c r="O808" s="200"/>
      <c r="P808" s="200"/>
      <c r="Q808" s="200"/>
      <c r="R808" s="200"/>
      <c r="S808" s="200"/>
      <c r="T808" s="201"/>
      <c r="U808" s="38"/>
      <c r="V808" s="38"/>
      <c r="W808" s="38"/>
      <c r="X808" s="38"/>
      <c r="Y808" s="38"/>
      <c r="Z808" s="38"/>
      <c r="AA808" s="38"/>
      <c r="AB808" s="38"/>
      <c r="AC808" s="38"/>
      <c r="AD808" s="38"/>
      <c r="AE808" s="38"/>
      <c r="AT808" s="19" t="s">
        <v>187</v>
      </c>
      <c r="AU808" s="19" t="s">
        <v>85</v>
      </c>
    </row>
    <row r="809" s="2" customFormat="1" ht="6.96" customHeight="1">
      <c r="A809" s="38"/>
      <c r="B809" s="60"/>
      <c r="C809" s="61"/>
      <c r="D809" s="61"/>
      <c r="E809" s="61"/>
      <c r="F809" s="61"/>
      <c r="G809" s="61"/>
      <c r="H809" s="61"/>
      <c r="I809" s="61"/>
      <c r="J809" s="61"/>
      <c r="K809" s="61"/>
      <c r="L809" s="39"/>
      <c r="M809" s="38"/>
      <c r="O809" s="38"/>
      <c r="P809" s="38"/>
      <c r="Q809" s="38"/>
      <c r="R809" s="38"/>
      <c r="S809" s="38"/>
      <c r="T809" s="38"/>
      <c r="U809" s="38"/>
      <c r="V809" s="38"/>
      <c r="W809" s="38"/>
      <c r="X809" s="38"/>
      <c r="Y809" s="38"/>
      <c r="Z809" s="38"/>
      <c r="AA809" s="38"/>
      <c r="AB809" s="38"/>
      <c r="AC809" s="38"/>
      <c r="AD809" s="38"/>
      <c r="AE809" s="38"/>
    </row>
  </sheetData>
  <autoFilter ref="C141:K808"/>
  <mergeCells count="12">
    <mergeCell ref="E7:H7"/>
    <mergeCell ref="E9:H9"/>
    <mergeCell ref="E11:H11"/>
    <mergeCell ref="E20:H20"/>
    <mergeCell ref="E29:H29"/>
    <mergeCell ref="E85:H85"/>
    <mergeCell ref="E87:H87"/>
    <mergeCell ref="E89:H89"/>
    <mergeCell ref="E130:H130"/>
    <mergeCell ref="E132:H132"/>
    <mergeCell ref="E134:H13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98</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1" customFormat="1" ht="12" customHeight="1">
      <c r="B8" s="22"/>
      <c r="D8" s="32" t="s">
        <v>151</v>
      </c>
      <c r="L8" s="22"/>
    </row>
    <row r="9" s="2" customFormat="1" ht="16.5" customHeight="1">
      <c r="A9" s="38"/>
      <c r="B9" s="39"/>
      <c r="C9" s="38"/>
      <c r="D9" s="38"/>
      <c r="E9" s="129" t="s">
        <v>212</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215</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1293</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1294</v>
      </c>
      <c r="G14" s="38"/>
      <c r="H14" s="38"/>
      <c r="I14" s="32" t="s">
        <v>22</v>
      </c>
      <c r="J14" s="69" t="str">
        <f>'Rekapitulace stavby'!AN8</f>
        <v>18. 9. 2023</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TJ Lázně Bělohrad z.s.</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ATELIER TSUNAMI s.r.o. Náchod</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Ing. Lenka Kasperová</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35</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37</v>
      </c>
      <c r="E32" s="38"/>
      <c r="F32" s="38"/>
      <c r="G32" s="38"/>
      <c r="H32" s="38"/>
      <c r="I32" s="38"/>
      <c r="J32" s="96">
        <f>ROUND(J130,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39</v>
      </c>
      <c r="G34" s="38"/>
      <c r="H34" s="38"/>
      <c r="I34" s="43" t="s">
        <v>38</v>
      </c>
      <c r="J34" s="43" t="s">
        <v>40</v>
      </c>
      <c r="K34" s="38"/>
      <c r="L34" s="55"/>
      <c r="S34" s="38"/>
      <c r="T34" s="38"/>
      <c r="U34" s="38"/>
      <c r="V34" s="38"/>
      <c r="W34" s="38"/>
      <c r="X34" s="38"/>
      <c r="Y34" s="38"/>
      <c r="Z34" s="38"/>
      <c r="AA34" s="38"/>
      <c r="AB34" s="38"/>
      <c r="AC34" s="38"/>
      <c r="AD34" s="38"/>
      <c r="AE34" s="38"/>
    </row>
    <row r="35" s="2" customFormat="1" ht="14.4" customHeight="1">
      <c r="A35" s="38"/>
      <c r="B35" s="39"/>
      <c r="C35" s="38"/>
      <c r="D35" s="134" t="s">
        <v>41</v>
      </c>
      <c r="E35" s="32" t="s">
        <v>42</v>
      </c>
      <c r="F35" s="135">
        <f>ROUND((SUM(BE130:BE391)),  2)</f>
        <v>0</v>
      </c>
      <c r="G35" s="38"/>
      <c r="H35" s="38"/>
      <c r="I35" s="136">
        <v>0.20999999999999999</v>
      </c>
      <c r="J35" s="135">
        <f>ROUND(((SUM(BE130:BE391))*I35),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43</v>
      </c>
      <c r="F36" s="135">
        <f>ROUND((SUM(BF130:BF391)),  2)</f>
        <v>0</v>
      </c>
      <c r="G36" s="38"/>
      <c r="H36" s="38"/>
      <c r="I36" s="136">
        <v>0.14999999999999999</v>
      </c>
      <c r="J36" s="135">
        <f>ROUND(((SUM(BF130:BF391))*I36),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44</v>
      </c>
      <c r="F37" s="135">
        <f>ROUND((SUM(BG130:BG391)),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45</v>
      </c>
      <c r="F38" s="135">
        <f>ROUND((SUM(BH130:BH391)),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46</v>
      </c>
      <c r="F39" s="135">
        <f>ROUND((SUM(BI130:BI391)),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47</v>
      </c>
      <c r="E41" s="81"/>
      <c r="F41" s="81"/>
      <c r="G41" s="139" t="s">
        <v>48</v>
      </c>
      <c r="H41" s="140" t="s">
        <v>49</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151</v>
      </c>
      <c r="L86" s="22"/>
    </row>
    <row r="87" s="2" customFormat="1" ht="16.5" customHeight="1">
      <c r="A87" s="38"/>
      <c r="B87" s="39"/>
      <c r="C87" s="38"/>
      <c r="D87" s="38"/>
      <c r="E87" s="129" t="s">
        <v>212</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215</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SO 01-02 - Zdravotně technické instalace</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18. 9. 2023</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TJ Lázně Bělohrad z.s.</v>
      </c>
      <c r="G93" s="38"/>
      <c r="H93" s="38"/>
      <c r="I93" s="32" t="s">
        <v>30</v>
      </c>
      <c r="J93" s="36" t="str">
        <f>E23</f>
        <v>ATELIER TSUNAMI s.r.o. Náchod</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Ing. Lenka Kasperová</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154</v>
      </c>
      <c r="D96" s="137"/>
      <c r="E96" s="137"/>
      <c r="F96" s="137"/>
      <c r="G96" s="137"/>
      <c r="H96" s="137"/>
      <c r="I96" s="137"/>
      <c r="J96" s="146" t="s">
        <v>155</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156</v>
      </c>
      <c r="D98" s="38"/>
      <c r="E98" s="38"/>
      <c r="F98" s="38"/>
      <c r="G98" s="38"/>
      <c r="H98" s="38"/>
      <c r="I98" s="38"/>
      <c r="J98" s="96">
        <f>J130</f>
        <v>0</v>
      </c>
      <c r="K98" s="38"/>
      <c r="L98" s="55"/>
      <c r="S98" s="38"/>
      <c r="T98" s="38"/>
      <c r="U98" s="38"/>
      <c r="V98" s="38"/>
      <c r="W98" s="38"/>
      <c r="X98" s="38"/>
      <c r="Y98" s="38"/>
      <c r="Z98" s="38"/>
      <c r="AA98" s="38"/>
      <c r="AB98" s="38"/>
      <c r="AC98" s="38"/>
      <c r="AD98" s="38"/>
      <c r="AE98" s="38"/>
      <c r="AU98" s="19" t="s">
        <v>157</v>
      </c>
    </row>
    <row r="99" s="9" customFormat="1" ht="24.96" customHeight="1">
      <c r="A99" s="9"/>
      <c r="B99" s="148"/>
      <c r="C99" s="9"/>
      <c r="D99" s="149" t="s">
        <v>1295</v>
      </c>
      <c r="E99" s="150"/>
      <c r="F99" s="150"/>
      <c r="G99" s="150"/>
      <c r="H99" s="150"/>
      <c r="I99" s="150"/>
      <c r="J99" s="151">
        <f>J131</f>
        <v>0</v>
      </c>
      <c r="K99" s="9"/>
      <c r="L99" s="148"/>
      <c r="S99" s="9"/>
      <c r="T99" s="9"/>
      <c r="U99" s="9"/>
      <c r="V99" s="9"/>
      <c r="W99" s="9"/>
      <c r="X99" s="9"/>
      <c r="Y99" s="9"/>
      <c r="Z99" s="9"/>
      <c r="AA99" s="9"/>
      <c r="AB99" s="9"/>
      <c r="AC99" s="9"/>
      <c r="AD99" s="9"/>
      <c r="AE99" s="9"/>
    </row>
    <row r="100" s="10" customFormat="1" ht="19.92" customHeight="1">
      <c r="A100" s="10"/>
      <c r="B100" s="152"/>
      <c r="C100" s="10"/>
      <c r="D100" s="153" t="s">
        <v>241</v>
      </c>
      <c r="E100" s="154"/>
      <c r="F100" s="154"/>
      <c r="G100" s="154"/>
      <c r="H100" s="154"/>
      <c r="I100" s="154"/>
      <c r="J100" s="155">
        <f>J132</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244</v>
      </c>
      <c r="E101" s="154"/>
      <c r="F101" s="154"/>
      <c r="G101" s="154"/>
      <c r="H101" s="154"/>
      <c r="I101" s="154"/>
      <c r="J101" s="155">
        <f>J156</f>
        <v>0</v>
      </c>
      <c r="K101" s="10"/>
      <c r="L101" s="152"/>
      <c r="S101" s="10"/>
      <c r="T101" s="10"/>
      <c r="U101" s="10"/>
      <c r="V101" s="10"/>
      <c r="W101" s="10"/>
      <c r="X101" s="10"/>
      <c r="Y101" s="10"/>
      <c r="Z101" s="10"/>
      <c r="AA101" s="10"/>
      <c r="AB101" s="10"/>
      <c r="AC101" s="10"/>
      <c r="AD101" s="10"/>
      <c r="AE101" s="10"/>
    </row>
    <row r="102" s="9" customFormat="1" ht="24.96" customHeight="1">
      <c r="A102" s="9"/>
      <c r="B102" s="148"/>
      <c r="C102" s="9"/>
      <c r="D102" s="149" t="s">
        <v>1296</v>
      </c>
      <c r="E102" s="150"/>
      <c r="F102" s="150"/>
      <c r="G102" s="150"/>
      <c r="H102" s="150"/>
      <c r="I102" s="150"/>
      <c r="J102" s="151">
        <f>J160</f>
        <v>0</v>
      </c>
      <c r="K102" s="9"/>
      <c r="L102" s="148"/>
      <c r="S102" s="9"/>
      <c r="T102" s="9"/>
      <c r="U102" s="9"/>
      <c r="V102" s="9"/>
      <c r="W102" s="9"/>
      <c r="X102" s="9"/>
      <c r="Y102" s="9"/>
      <c r="Z102" s="9"/>
      <c r="AA102" s="9"/>
      <c r="AB102" s="9"/>
      <c r="AC102" s="9"/>
      <c r="AD102" s="9"/>
      <c r="AE102" s="9"/>
    </row>
    <row r="103" s="10" customFormat="1" ht="19.92" customHeight="1">
      <c r="A103" s="10"/>
      <c r="B103" s="152"/>
      <c r="C103" s="10"/>
      <c r="D103" s="153" t="s">
        <v>1297</v>
      </c>
      <c r="E103" s="154"/>
      <c r="F103" s="154"/>
      <c r="G103" s="154"/>
      <c r="H103" s="154"/>
      <c r="I103" s="154"/>
      <c r="J103" s="155">
        <f>J161</f>
        <v>0</v>
      </c>
      <c r="K103" s="10"/>
      <c r="L103" s="152"/>
      <c r="S103" s="10"/>
      <c r="T103" s="10"/>
      <c r="U103" s="10"/>
      <c r="V103" s="10"/>
      <c r="W103" s="10"/>
      <c r="X103" s="10"/>
      <c r="Y103" s="10"/>
      <c r="Z103" s="10"/>
      <c r="AA103" s="10"/>
      <c r="AB103" s="10"/>
      <c r="AC103" s="10"/>
      <c r="AD103" s="10"/>
      <c r="AE103" s="10"/>
    </row>
    <row r="104" s="10" customFormat="1" ht="19.92" customHeight="1">
      <c r="A104" s="10"/>
      <c r="B104" s="152"/>
      <c r="C104" s="10"/>
      <c r="D104" s="153" t="s">
        <v>1298</v>
      </c>
      <c r="E104" s="154"/>
      <c r="F104" s="154"/>
      <c r="G104" s="154"/>
      <c r="H104" s="154"/>
      <c r="I104" s="154"/>
      <c r="J104" s="155">
        <f>J223</f>
        <v>0</v>
      </c>
      <c r="K104" s="10"/>
      <c r="L104" s="152"/>
      <c r="S104" s="10"/>
      <c r="T104" s="10"/>
      <c r="U104" s="10"/>
      <c r="V104" s="10"/>
      <c r="W104" s="10"/>
      <c r="X104" s="10"/>
      <c r="Y104" s="10"/>
      <c r="Z104" s="10"/>
      <c r="AA104" s="10"/>
      <c r="AB104" s="10"/>
      <c r="AC104" s="10"/>
      <c r="AD104" s="10"/>
      <c r="AE104" s="10"/>
    </row>
    <row r="105" s="10" customFormat="1" ht="19.92" customHeight="1">
      <c r="A105" s="10"/>
      <c r="B105" s="152"/>
      <c r="C105" s="10"/>
      <c r="D105" s="153" t="s">
        <v>1299</v>
      </c>
      <c r="E105" s="154"/>
      <c r="F105" s="154"/>
      <c r="G105" s="154"/>
      <c r="H105" s="154"/>
      <c r="I105" s="154"/>
      <c r="J105" s="155">
        <f>J301</f>
        <v>0</v>
      </c>
      <c r="K105" s="10"/>
      <c r="L105" s="152"/>
      <c r="S105" s="10"/>
      <c r="T105" s="10"/>
      <c r="U105" s="10"/>
      <c r="V105" s="10"/>
      <c r="W105" s="10"/>
      <c r="X105" s="10"/>
      <c r="Y105" s="10"/>
      <c r="Z105" s="10"/>
      <c r="AA105" s="10"/>
      <c r="AB105" s="10"/>
      <c r="AC105" s="10"/>
      <c r="AD105" s="10"/>
      <c r="AE105" s="10"/>
    </row>
    <row r="106" s="10" customFormat="1" ht="19.92" customHeight="1">
      <c r="A106" s="10"/>
      <c r="B106" s="152"/>
      <c r="C106" s="10"/>
      <c r="D106" s="153" t="s">
        <v>1300</v>
      </c>
      <c r="E106" s="154"/>
      <c r="F106" s="154"/>
      <c r="G106" s="154"/>
      <c r="H106" s="154"/>
      <c r="I106" s="154"/>
      <c r="J106" s="155">
        <f>J321</f>
        <v>0</v>
      </c>
      <c r="K106" s="10"/>
      <c r="L106" s="152"/>
      <c r="S106" s="10"/>
      <c r="T106" s="10"/>
      <c r="U106" s="10"/>
      <c r="V106" s="10"/>
      <c r="W106" s="10"/>
      <c r="X106" s="10"/>
      <c r="Y106" s="10"/>
      <c r="Z106" s="10"/>
      <c r="AA106" s="10"/>
      <c r="AB106" s="10"/>
      <c r="AC106" s="10"/>
      <c r="AD106" s="10"/>
      <c r="AE106" s="10"/>
    </row>
    <row r="107" s="10" customFormat="1" ht="19.92" customHeight="1">
      <c r="A107" s="10"/>
      <c r="B107" s="152"/>
      <c r="C107" s="10"/>
      <c r="D107" s="153" t="s">
        <v>1301</v>
      </c>
      <c r="E107" s="154"/>
      <c r="F107" s="154"/>
      <c r="G107" s="154"/>
      <c r="H107" s="154"/>
      <c r="I107" s="154"/>
      <c r="J107" s="155">
        <f>J374</f>
        <v>0</v>
      </c>
      <c r="K107" s="10"/>
      <c r="L107" s="152"/>
      <c r="S107" s="10"/>
      <c r="T107" s="10"/>
      <c r="U107" s="10"/>
      <c r="V107" s="10"/>
      <c r="W107" s="10"/>
      <c r="X107" s="10"/>
      <c r="Y107" s="10"/>
      <c r="Z107" s="10"/>
      <c r="AA107" s="10"/>
      <c r="AB107" s="10"/>
      <c r="AC107" s="10"/>
      <c r="AD107" s="10"/>
      <c r="AE107" s="10"/>
    </row>
    <row r="108" s="9" customFormat="1" ht="24.96" customHeight="1">
      <c r="A108" s="9"/>
      <c r="B108" s="148"/>
      <c r="C108" s="9"/>
      <c r="D108" s="149" t="s">
        <v>1302</v>
      </c>
      <c r="E108" s="150"/>
      <c r="F108" s="150"/>
      <c r="G108" s="150"/>
      <c r="H108" s="150"/>
      <c r="I108" s="150"/>
      <c r="J108" s="151">
        <f>J385</f>
        <v>0</v>
      </c>
      <c r="K108" s="9"/>
      <c r="L108" s="148"/>
      <c r="S108" s="9"/>
      <c r="T108" s="9"/>
      <c r="U108" s="9"/>
      <c r="V108" s="9"/>
      <c r="W108" s="9"/>
      <c r="X108" s="9"/>
      <c r="Y108" s="9"/>
      <c r="Z108" s="9"/>
      <c r="AA108" s="9"/>
      <c r="AB108" s="9"/>
      <c r="AC108" s="9"/>
      <c r="AD108" s="9"/>
      <c r="AE108" s="9"/>
    </row>
    <row r="109" s="2" customFormat="1" ht="21.84"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6.96" customHeight="1">
      <c r="A110" s="38"/>
      <c r="B110" s="60"/>
      <c r="C110" s="61"/>
      <c r="D110" s="61"/>
      <c r="E110" s="61"/>
      <c r="F110" s="61"/>
      <c r="G110" s="61"/>
      <c r="H110" s="61"/>
      <c r="I110" s="61"/>
      <c r="J110" s="61"/>
      <c r="K110" s="61"/>
      <c r="L110" s="55"/>
      <c r="S110" s="38"/>
      <c r="T110" s="38"/>
      <c r="U110" s="38"/>
      <c r="V110" s="38"/>
      <c r="W110" s="38"/>
      <c r="X110" s="38"/>
      <c r="Y110" s="38"/>
      <c r="Z110" s="38"/>
      <c r="AA110" s="38"/>
      <c r="AB110" s="38"/>
      <c r="AC110" s="38"/>
      <c r="AD110" s="38"/>
      <c r="AE110" s="38"/>
    </row>
    <row r="114" s="2" customFormat="1" ht="6.96" customHeight="1">
      <c r="A114" s="38"/>
      <c r="B114" s="62"/>
      <c r="C114" s="63"/>
      <c r="D114" s="63"/>
      <c r="E114" s="63"/>
      <c r="F114" s="63"/>
      <c r="G114" s="63"/>
      <c r="H114" s="63"/>
      <c r="I114" s="63"/>
      <c r="J114" s="63"/>
      <c r="K114" s="63"/>
      <c r="L114" s="55"/>
      <c r="S114" s="38"/>
      <c r="T114" s="38"/>
      <c r="U114" s="38"/>
      <c r="V114" s="38"/>
      <c r="W114" s="38"/>
      <c r="X114" s="38"/>
      <c r="Y114" s="38"/>
      <c r="Z114" s="38"/>
      <c r="AA114" s="38"/>
      <c r="AB114" s="38"/>
      <c r="AC114" s="38"/>
      <c r="AD114" s="38"/>
      <c r="AE114" s="38"/>
    </row>
    <row r="115" s="2" customFormat="1" ht="24.96" customHeight="1">
      <c r="A115" s="38"/>
      <c r="B115" s="39"/>
      <c r="C115" s="23" t="s">
        <v>161</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16</v>
      </c>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6.5" customHeight="1">
      <c r="A118" s="38"/>
      <c r="B118" s="39"/>
      <c r="C118" s="38"/>
      <c r="D118" s="38"/>
      <c r="E118" s="129" t="str">
        <f>E7</f>
        <v>Klubovna volejbalu, stavební úpravy sportoviště-aktualizace 09/2023</v>
      </c>
      <c r="F118" s="32"/>
      <c r="G118" s="32"/>
      <c r="H118" s="32"/>
      <c r="I118" s="38"/>
      <c r="J118" s="38"/>
      <c r="K118" s="38"/>
      <c r="L118" s="55"/>
      <c r="S118" s="38"/>
      <c r="T118" s="38"/>
      <c r="U118" s="38"/>
      <c r="V118" s="38"/>
      <c r="W118" s="38"/>
      <c r="X118" s="38"/>
      <c r="Y118" s="38"/>
      <c r="Z118" s="38"/>
      <c r="AA118" s="38"/>
      <c r="AB118" s="38"/>
      <c r="AC118" s="38"/>
      <c r="AD118" s="38"/>
      <c r="AE118" s="38"/>
    </row>
    <row r="119" s="1" customFormat="1" ht="12" customHeight="1">
      <c r="B119" s="22"/>
      <c r="C119" s="32" t="s">
        <v>151</v>
      </c>
      <c r="L119" s="22"/>
    </row>
    <row r="120" s="2" customFormat="1" ht="16.5" customHeight="1">
      <c r="A120" s="38"/>
      <c r="B120" s="39"/>
      <c r="C120" s="38"/>
      <c r="D120" s="38"/>
      <c r="E120" s="129" t="s">
        <v>212</v>
      </c>
      <c r="F120" s="38"/>
      <c r="G120" s="38"/>
      <c r="H120" s="38"/>
      <c r="I120" s="38"/>
      <c r="J120" s="38"/>
      <c r="K120" s="38"/>
      <c r="L120" s="55"/>
      <c r="S120" s="38"/>
      <c r="T120" s="38"/>
      <c r="U120" s="38"/>
      <c r="V120" s="38"/>
      <c r="W120" s="38"/>
      <c r="X120" s="38"/>
      <c r="Y120" s="38"/>
      <c r="Z120" s="38"/>
      <c r="AA120" s="38"/>
      <c r="AB120" s="38"/>
      <c r="AC120" s="38"/>
      <c r="AD120" s="38"/>
      <c r="AE120" s="38"/>
    </row>
    <row r="121" s="2" customFormat="1" ht="12" customHeight="1">
      <c r="A121" s="38"/>
      <c r="B121" s="39"/>
      <c r="C121" s="32" t="s">
        <v>215</v>
      </c>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16.5" customHeight="1">
      <c r="A122" s="38"/>
      <c r="B122" s="39"/>
      <c r="C122" s="38"/>
      <c r="D122" s="38"/>
      <c r="E122" s="67" t="str">
        <f>E11</f>
        <v>SO 01-02 - Zdravotně technické instalace</v>
      </c>
      <c r="F122" s="38"/>
      <c r="G122" s="38"/>
      <c r="H122" s="38"/>
      <c r="I122" s="38"/>
      <c r="J122" s="38"/>
      <c r="K122" s="38"/>
      <c r="L122" s="55"/>
      <c r="S122" s="38"/>
      <c r="T122" s="38"/>
      <c r="U122" s="38"/>
      <c r="V122" s="38"/>
      <c r="W122" s="38"/>
      <c r="X122" s="38"/>
      <c r="Y122" s="38"/>
      <c r="Z122" s="38"/>
      <c r="AA122" s="38"/>
      <c r="AB122" s="38"/>
      <c r="AC122" s="38"/>
      <c r="AD122" s="38"/>
      <c r="AE122" s="38"/>
    </row>
    <row r="123" s="2" customFormat="1" ht="6.96" customHeight="1">
      <c r="A123" s="38"/>
      <c r="B123" s="39"/>
      <c r="C123" s="38"/>
      <c r="D123" s="38"/>
      <c r="E123" s="38"/>
      <c r="F123" s="38"/>
      <c r="G123" s="38"/>
      <c r="H123" s="38"/>
      <c r="I123" s="38"/>
      <c r="J123" s="38"/>
      <c r="K123" s="38"/>
      <c r="L123" s="55"/>
      <c r="S123" s="38"/>
      <c r="T123" s="38"/>
      <c r="U123" s="38"/>
      <c r="V123" s="38"/>
      <c r="W123" s="38"/>
      <c r="X123" s="38"/>
      <c r="Y123" s="38"/>
      <c r="Z123" s="38"/>
      <c r="AA123" s="38"/>
      <c r="AB123" s="38"/>
      <c r="AC123" s="38"/>
      <c r="AD123" s="38"/>
      <c r="AE123" s="38"/>
    </row>
    <row r="124" s="2" customFormat="1" ht="12" customHeight="1">
      <c r="A124" s="38"/>
      <c r="B124" s="39"/>
      <c r="C124" s="32" t="s">
        <v>20</v>
      </c>
      <c r="D124" s="38"/>
      <c r="E124" s="38"/>
      <c r="F124" s="27" t="str">
        <f>F14</f>
        <v xml:space="preserve"> </v>
      </c>
      <c r="G124" s="38"/>
      <c r="H124" s="38"/>
      <c r="I124" s="32" t="s">
        <v>22</v>
      </c>
      <c r="J124" s="69" t="str">
        <f>IF(J14="","",J14)</f>
        <v>18. 9. 2023</v>
      </c>
      <c r="K124" s="38"/>
      <c r="L124" s="55"/>
      <c r="S124" s="38"/>
      <c r="T124" s="38"/>
      <c r="U124" s="38"/>
      <c r="V124" s="38"/>
      <c r="W124" s="38"/>
      <c r="X124" s="38"/>
      <c r="Y124" s="38"/>
      <c r="Z124" s="38"/>
      <c r="AA124" s="38"/>
      <c r="AB124" s="38"/>
      <c r="AC124" s="38"/>
      <c r="AD124" s="38"/>
      <c r="AE124" s="38"/>
    </row>
    <row r="125" s="2" customFormat="1" ht="6.96" customHeight="1">
      <c r="A125" s="38"/>
      <c r="B125" s="39"/>
      <c r="C125" s="38"/>
      <c r="D125" s="38"/>
      <c r="E125" s="38"/>
      <c r="F125" s="38"/>
      <c r="G125" s="38"/>
      <c r="H125" s="38"/>
      <c r="I125" s="38"/>
      <c r="J125" s="38"/>
      <c r="K125" s="38"/>
      <c r="L125" s="55"/>
      <c r="S125" s="38"/>
      <c r="T125" s="38"/>
      <c r="U125" s="38"/>
      <c r="V125" s="38"/>
      <c r="W125" s="38"/>
      <c r="X125" s="38"/>
      <c r="Y125" s="38"/>
      <c r="Z125" s="38"/>
      <c r="AA125" s="38"/>
      <c r="AB125" s="38"/>
      <c r="AC125" s="38"/>
      <c r="AD125" s="38"/>
      <c r="AE125" s="38"/>
    </row>
    <row r="126" s="2" customFormat="1" ht="25.65" customHeight="1">
      <c r="A126" s="38"/>
      <c r="B126" s="39"/>
      <c r="C126" s="32" t="s">
        <v>24</v>
      </c>
      <c r="D126" s="38"/>
      <c r="E126" s="38"/>
      <c r="F126" s="27" t="str">
        <f>E17</f>
        <v>TJ Lázně Bělohrad z.s.</v>
      </c>
      <c r="G126" s="38"/>
      <c r="H126" s="38"/>
      <c r="I126" s="32" t="s">
        <v>30</v>
      </c>
      <c r="J126" s="36" t="str">
        <f>E23</f>
        <v>ATELIER TSUNAMI s.r.o. Náchod</v>
      </c>
      <c r="K126" s="38"/>
      <c r="L126" s="55"/>
      <c r="S126" s="38"/>
      <c r="T126" s="38"/>
      <c r="U126" s="38"/>
      <c r="V126" s="38"/>
      <c r="W126" s="38"/>
      <c r="X126" s="38"/>
      <c r="Y126" s="38"/>
      <c r="Z126" s="38"/>
      <c r="AA126" s="38"/>
      <c r="AB126" s="38"/>
      <c r="AC126" s="38"/>
      <c r="AD126" s="38"/>
      <c r="AE126" s="38"/>
    </row>
    <row r="127" s="2" customFormat="1" ht="15.15" customHeight="1">
      <c r="A127" s="38"/>
      <c r="B127" s="39"/>
      <c r="C127" s="32" t="s">
        <v>28</v>
      </c>
      <c r="D127" s="38"/>
      <c r="E127" s="38"/>
      <c r="F127" s="27" t="str">
        <f>IF(E20="","",E20)</f>
        <v>Vyplň údaj</v>
      </c>
      <c r="G127" s="38"/>
      <c r="H127" s="38"/>
      <c r="I127" s="32" t="s">
        <v>33</v>
      </c>
      <c r="J127" s="36" t="str">
        <f>E26</f>
        <v>Ing. Lenka Kasperová</v>
      </c>
      <c r="K127" s="38"/>
      <c r="L127" s="55"/>
      <c r="S127" s="38"/>
      <c r="T127" s="38"/>
      <c r="U127" s="38"/>
      <c r="V127" s="38"/>
      <c r="W127" s="38"/>
      <c r="X127" s="38"/>
      <c r="Y127" s="38"/>
      <c r="Z127" s="38"/>
      <c r="AA127" s="38"/>
      <c r="AB127" s="38"/>
      <c r="AC127" s="38"/>
      <c r="AD127" s="38"/>
      <c r="AE127" s="38"/>
    </row>
    <row r="128" s="2" customFormat="1" ht="10.32" customHeight="1">
      <c r="A128" s="38"/>
      <c r="B128" s="39"/>
      <c r="C128" s="38"/>
      <c r="D128" s="38"/>
      <c r="E128" s="38"/>
      <c r="F128" s="38"/>
      <c r="G128" s="38"/>
      <c r="H128" s="38"/>
      <c r="I128" s="38"/>
      <c r="J128" s="38"/>
      <c r="K128" s="38"/>
      <c r="L128" s="55"/>
      <c r="S128" s="38"/>
      <c r="T128" s="38"/>
      <c r="U128" s="38"/>
      <c r="V128" s="38"/>
      <c r="W128" s="38"/>
      <c r="X128" s="38"/>
      <c r="Y128" s="38"/>
      <c r="Z128" s="38"/>
      <c r="AA128" s="38"/>
      <c r="AB128" s="38"/>
      <c r="AC128" s="38"/>
      <c r="AD128" s="38"/>
      <c r="AE128" s="38"/>
    </row>
    <row r="129" s="11" customFormat="1" ht="29.28" customHeight="1">
      <c r="A129" s="156"/>
      <c r="B129" s="157"/>
      <c r="C129" s="158" t="s">
        <v>162</v>
      </c>
      <c r="D129" s="159" t="s">
        <v>62</v>
      </c>
      <c r="E129" s="159" t="s">
        <v>58</v>
      </c>
      <c r="F129" s="159" t="s">
        <v>59</v>
      </c>
      <c r="G129" s="159" t="s">
        <v>163</v>
      </c>
      <c r="H129" s="159" t="s">
        <v>164</v>
      </c>
      <c r="I129" s="159" t="s">
        <v>165</v>
      </c>
      <c r="J129" s="159" t="s">
        <v>155</v>
      </c>
      <c r="K129" s="160" t="s">
        <v>166</v>
      </c>
      <c r="L129" s="161"/>
      <c r="M129" s="86" t="s">
        <v>1</v>
      </c>
      <c r="N129" s="87" t="s">
        <v>41</v>
      </c>
      <c r="O129" s="87" t="s">
        <v>167</v>
      </c>
      <c r="P129" s="87" t="s">
        <v>168</v>
      </c>
      <c r="Q129" s="87" t="s">
        <v>169</v>
      </c>
      <c r="R129" s="87" t="s">
        <v>170</v>
      </c>
      <c r="S129" s="87" t="s">
        <v>171</v>
      </c>
      <c r="T129" s="88" t="s">
        <v>172</v>
      </c>
      <c r="U129" s="156"/>
      <c r="V129" s="156"/>
      <c r="W129" s="156"/>
      <c r="X129" s="156"/>
      <c r="Y129" s="156"/>
      <c r="Z129" s="156"/>
      <c r="AA129" s="156"/>
      <c r="AB129" s="156"/>
      <c r="AC129" s="156"/>
      <c r="AD129" s="156"/>
      <c r="AE129" s="156"/>
    </row>
    <row r="130" s="2" customFormat="1" ht="22.8" customHeight="1">
      <c r="A130" s="38"/>
      <c r="B130" s="39"/>
      <c r="C130" s="93" t="s">
        <v>173</v>
      </c>
      <c r="D130" s="38"/>
      <c r="E130" s="38"/>
      <c r="F130" s="38"/>
      <c r="G130" s="38"/>
      <c r="H130" s="38"/>
      <c r="I130" s="38"/>
      <c r="J130" s="162">
        <f>BK130</f>
        <v>0</v>
      </c>
      <c r="K130" s="38"/>
      <c r="L130" s="39"/>
      <c r="M130" s="89"/>
      <c r="N130" s="73"/>
      <c r="O130" s="90"/>
      <c r="P130" s="163">
        <f>P131+P160+P385</f>
        <v>0</v>
      </c>
      <c r="Q130" s="90"/>
      <c r="R130" s="163">
        <f>R131+R160+R385</f>
        <v>24.733059995000001</v>
      </c>
      <c r="S130" s="90"/>
      <c r="T130" s="164">
        <f>T131+T160+T385</f>
        <v>0.00066</v>
      </c>
      <c r="U130" s="38"/>
      <c r="V130" s="38"/>
      <c r="W130" s="38"/>
      <c r="X130" s="38"/>
      <c r="Y130" s="38"/>
      <c r="Z130" s="38"/>
      <c r="AA130" s="38"/>
      <c r="AB130" s="38"/>
      <c r="AC130" s="38"/>
      <c r="AD130" s="38"/>
      <c r="AE130" s="38"/>
      <c r="AT130" s="19" t="s">
        <v>76</v>
      </c>
      <c r="AU130" s="19" t="s">
        <v>157</v>
      </c>
      <c r="BK130" s="165">
        <f>BK131+BK160+BK385</f>
        <v>0</v>
      </c>
    </row>
    <row r="131" s="12" customFormat="1" ht="25.92" customHeight="1">
      <c r="A131" s="12"/>
      <c r="B131" s="166"/>
      <c r="C131" s="12"/>
      <c r="D131" s="167" t="s">
        <v>76</v>
      </c>
      <c r="E131" s="168" t="s">
        <v>262</v>
      </c>
      <c r="F131" s="168" t="s">
        <v>262</v>
      </c>
      <c r="G131" s="12"/>
      <c r="H131" s="12"/>
      <c r="I131" s="169"/>
      <c r="J131" s="170">
        <f>BK131</f>
        <v>0</v>
      </c>
      <c r="K131" s="12"/>
      <c r="L131" s="166"/>
      <c r="M131" s="171"/>
      <c r="N131" s="172"/>
      <c r="O131" s="172"/>
      <c r="P131" s="173">
        <f>P132+P156</f>
        <v>0</v>
      </c>
      <c r="Q131" s="172"/>
      <c r="R131" s="173">
        <f>R132+R156</f>
        <v>24.017740400000001</v>
      </c>
      <c r="S131" s="172"/>
      <c r="T131" s="174">
        <f>T132+T156</f>
        <v>0</v>
      </c>
      <c r="U131" s="12"/>
      <c r="V131" s="12"/>
      <c r="W131" s="12"/>
      <c r="X131" s="12"/>
      <c r="Y131" s="12"/>
      <c r="Z131" s="12"/>
      <c r="AA131" s="12"/>
      <c r="AB131" s="12"/>
      <c r="AC131" s="12"/>
      <c r="AD131" s="12"/>
      <c r="AE131" s="12"/>
      <c r="AR131" s="167" t="s">
        <v>85</v>
      </c>
      <c r="AT131" s="175" t="s">
        <v>76</v>
      </c>
      <c r="AU131" s="175" t="s">
        <v>77</v>
      </c>
      <c r="AY131" s="167" t="s">
        <v>177</v>
      </c>
      <c r="BK131" s="176">
        <f>BK132+BK156</f>
        <v>0</v>
      </c>
    </row>
    <row r="132" s="12" customFormat="1" ht="22.8" customHeight="1">
      <c r="A132" s="12"/>
      <c r="B132" s="166"/>
      <c r="C132" s="12"/>
      <c r="D132" s="167" t="s">
        <v>76</v>
      </c>
      <c r="E132" s="177" t="s">
        <v>85</v>
      </c>
      <c r="F132" s="177" t="s">
        <v>264</v>
      </c>
      <c r="G132" s="12"/>
      <c r="H132" s="12"/>
      <c r="I132" s="169"/>
      <c r="J132" s="178">
        <f>BK132</f>
        <v>0</v>
      </c>
      <c r="K132" s="12"/>
      <c r="L132" s="166"/>
      <c r="M132" s="171"/>
      <c r="N132" s="172"/>
      <c r="O132" s="172"/>
      <c r="P132" s="173">
        <f>SUM(P133:P155)</f>
        <v>0</v>
      </c>
      <c r="Q132" s="172"/>
      <c r="R132" s="173">
        <f>SUM(R133:R155)</f>
        <v>19.253</v>
      </c>
      <c r="S132" s="172"/>
      <c r="T132" s="174">
        <f>SUM(T133:T155)</f>
        <v>0</v>
      </c>
      <c r="U132" s="12"/>
      <c r="V132" s="12"/>
      <c r="W132" s="12"/>
      <c r="X132" s="12"/>
      <c r="Y132" s="12"/>
      <c r="Z132" s="12"/>
      <c r="AA132" s="12"/>
      <c r="AB132" s="12"/>
      <c r="AC132" s="12"/>
      <c r="AD132" s="12"/>
      <c r="AE132" s="12"/>
      <c r="AR132" s="167" t="s">
        <v>85</v>
      </c>
      <c r="AT132" s="175" t="s">
        <v>76</v>
      </c>
      <c r="AU132" s="175" t="s">
        <v>85</v>
      </c>
      <c r="AY132" s="167" t="s">
        <v>177</v>
      </c>
      <c r="BK132" s="176">
        <f>SUM(BK133:BK155)</f>
        <v>0</v>
      </c>
    </row>
    <row r="133" s="2" customFormat="1" ht="33" customHeight="1">
      <c r="A133" s="38"/>
      <c r="B133" s="179"/>
      <c r="C133" s="180" t="s">
        <v>85</v>
      </c>
      <c r="D133" s="180" t="s">
        <v>180</v>
      </c>
      <c r="E133" s="181" t="s">
        <v>1303</v>
      </c>
      <c r="F133" s="182" t="s">
        <v>1304</v>
      </c>
      <c r="G133" s="183" t="s">
        <v>267</v>
      </c>
      <c r="H133" s="184">
        <v>15.119999999999999</v>
      </c>
      <c r="I133" s="185"/>
      <c r="J133" s="186">
        <f>ROUND(I133*H133,2)</f>
        <v>0</v>
      </c>
      <c r="K133" s="182" t="s">
        <v>268</v>
      </c>
      <c r="L133" s="39"/>
      <c r="M133" s="187" t="s">
        <v>1</v>
      </c>
      <c r="N133" s="188" t="s">
        <v>42</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269</v>
      </c>
      <c r="AT133" s="191" t="s">
        <v>180</v>
      </c>
      <c r="AU133" s="191" t="s">
        <v>87</v>
      </c>
      <c r="AY133" s="19" t="s">
        <v>177</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269</v>
      </c>
      <c r="BM133" s="191" t="s">
        <v>87</v>
      </c>
    </row>
    <row r="134" s="14" customFormat="1">
      <c r="A134" s="14"/>
      <c r="B134" s="210"/>
      <c r="C134" s="14"/>
      <c r="D134" s="193" t="s">
        <v>271</v>
      </c>
      <c r="E134" s="211" t="s">
        <v>1</v>
      </c>
      <c r="F134" s="212" t="s">
        <v>1305</v>
      </c>
      <c r="G134" s="14"/>
      <c r="H134" s="213">
        <v>15.119999999999999</v>
      </c>
      <c r="I134" s="214"/>
      <c r="J134" s="14"/>
      <c r="K134" s="14"/>
      <c r="L134" s="210"/>
      <c r="M134" s="215"/>
      <c r="N134" s="216"/>
      <c r="O134" s="216"/>
      <c r="P134" s="216"/>
      <c r="Q134" s="216"/>
      <c r="R134" s="216"/>
      <c r="S134" s="216"/>
      <c r="T134" s="217"/>
      <c r="U134" s="14"/>
      <c r="V134" s="14"/>
      <c r="W134" s="14"/>
      <c r="X134" s="14"/>
      <c r="Y134" s="14"/>
      <c r="Z134" s="14"/>
      <c r="AA134" s="14"/>
      <c r="AB134" s="14"/>
      <c r="AC134" s="14"/>
      <c r="AD134" s="14"/>
      <c r="AE134" s="14"/>
      <c r="AT134" s="211" t="s">
        <v>271</v>
      </c>
      <c r="AU134" s="211" t="s">
        <v>87</v>
      </c>
      <c r="AV134" s="14" t="s">
        <v>87</v>
      </c>
      <c r="AW134" s="14" t="s">
        <v>32</v>
      </c>
      <c r="AX134" s="14" t="s">
        <v>77</v>
      </c>
      <c r="AY134" s="211" t="s">
        <v>177</v>
      </c>
    </row>
    <row r="135" s="15" customFormat="1">
      <c r="A135" s="15"/>
      <c r="B135" s="218"/>
      <c r="C135" s="15"/>
      <c r="D135" s="193" t="s">
        <v>271</v>
      </c>
      <c r="E135" s="219" t="s">
        <v>1</v>
      </c>
      <c r="F135" s="220" t="s">
        <v>276</v>
      </c>
      <c r="G135" s="15"/>
      <c r="H135" s="221">
        <v>15.119999999999999</v>
      </c>
      <c r="I135" s="222"/>
      <c r="J135" s="15"/>
      <c r="K135" s="15"/>
      <c r="L135" s="218"/>
      <c r="M135" s="223"/>
      <c r="N135" s="224"/>
      <c r="O135" s="224"/>
      <c r="P135" s="224"/>
      <c r="Q135" s="224"/>
      <c r="R135" s="224"/>
      <c r="S135" s="224"/>
      <c r="T135" s="225"/>
      <c r="U135" s="15"/>
      <c r="V135" s="15"/>
      <c r="W135" s="15"/>
      <c r="X135" s="15"/>
      <c r="Y135" s="15"/>
      <c r="Z135" s="15"/>
      <c r="AA135" s="15"/>
      <c r="AB135" s="15"/>
      <c r="AC135" s="15"/>
      <c r="AD135" s="15"/>
      <c r="AE135" s="15"/>
      <c r="AT135" s="219" t="s">
        <v>271</v>
      </c>
      <c r="AU135" s="219" t="s">
        <v>87</v>
      </c>
      <c r="AV135" s="15" t="s">
        <v>269</v>
      </c>
      <c r="AW135" s="15" t="s">
        <v>32</v>
      </c>
      <c r="AX135" s="15" t="s">
        <v>85</v>
      </c>
      <c r="AY135" s="219" t="s">
        <v>177</v>
      </c>
    </row>
    <row r="136" s="2" customFormat="1" ht="33" customHeight="1">
      <c r="A136" s="38"/>
      <c r="B136" s="179"/>
      <c r="C136" s="180" t="s">
        <v>87</v>
      </c>
      <c r="D136" s="180" t="s">
        <v>180</v>
      </c>
      <c r="E136" s="181" t="s">
        <v>1306</v>
      </c>
      <c r="F136" s="182" t="s">
        <v>1307</v>
      </c>
      <c r="G136" s="183" t="s">
        <v>267</v>
      </c>
      <c r="H136" s="184">
        <v>7.5599999999999996</v>
      </c>
      <c r="I136" s="185"/>
      <c r="J136" s="186">
        <f>ROUND(I136*H136,2)</f>
        <v>0</v>
      </c>
      <c r="K136" s="182" t="s">
        <v>268</v>
      </c>
      <c r="L136" s="39"/>
      <c r="M136" s="187" t="s">
        <v>1</v>
      </c>
      <c r="N136" s="188" t="s">
        <v>42</v>
      </c>
      <c r="O136" s="77"/>
      <c r="P136" s="189">
        <f>O136*H136</f>
        <v>0</v>
      </c>
      <c r="Q136" s="189">
        <v>0</v>
      </c>
      <c r="R136" s="189">
        <f>Q136*H136</f>
        <v>0</v>
      </c>
      <c r="S136" s="189">
        <v>0</v>
      </c>
      <c r="T136" s="190">
        <f>S136*H136</f>
        <v>0</v>
      </c>
      <c r="U136" s="38"/>
      <c r="V136" s="38"/>
      <c r="W136" s="38"/>
      <c r="X136" s="38"/>
      <c r="Y136" s="38"/>
      <c r="Z136" s="38"/>
      <c r="AA136" s="38"/>
      <c r="AB136" s="38"/>
      <c r="AC136" s="38"/>
      <c r="AD136" s="38"/>
      <c r="AE136" s="38"/>
      <c r="AR136" s="191" t="s">
        <v>269</v>
      </c>
      <c r="AT136" s="191" t="s">
        <v>180</v>
      </c>
      <c r="AU136" s="191" t="s">
        <v>87</v>
      </c>
      <c r="AY136" s="19" t="s">
        <v>177</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269</v>
      </c>
      <c r="BM136" s="191" t="s">
        <v>269</v>
      </c>
    </row>
    <row r="137" s="14" customFormat="1">
      <c r="A137" s="14"/>
      <c r="B137" s="210"/>
      <c r="C137" s="14"/>
      <c r="D137" s="193" t="s">
        <v>271</v>
      </c>
      <c r="E137" s="211" t="s">
        <v>1</v>
      </c>
      <c r="F137" s="212" t="s">
        <v>1308</v>
      </c>
      <c r="G137" s="14"/>
      <c r="H137" s="213">
        <v>7.5599999999999996</v>
      </c>
      <c r="I137" s="214"/>
      <c r="J137" s="14"/>
      <c r="K137" s="14"/>
      <c r="L137" s="210"/>
      <c r="M137" s="215"/>
      <c r="N137" s="216"/>
      <c r="O137" s="216"/>
      <c r="P137" s="216"/>
      <c r="Q137" s="216"/>
      <c r="R137" s="216"/>
      <c r="S137" s="216"/>
      <c r="T137" s="217"/>
      <c r="U137" s="14"/>
      <c r="V137" s="14"/>
      <c r="W137" s="14"/>
      <c r="X137" s="14"/>
      <c r="Y137" s="14"/>
      <c r="Z137" s="14"/>
      <c r="AA137" s="14"/>
      <c r="AB137" s="14"/>
      <c r="AC137" s="14"/>
      <c r="AD137" s="14"/>
      <c r="AE137" s="14"/>
      <c r="AT137" s="211" t="s">
        <v>271</v>
      </c>
      <c r="AU137" s="211" t="s">
        <v>87</v>
      </c>
      <c r="AV137" s="14" t="s">
        <v>87</v>
      </c>
      <c r="AW137" s="14" t="s">
        <v>32</v>
      </c>
      <c r="AX137" s="14" t="s">
        <v>77</v>
      </c>
      <c r="AY137" s="211" t="s">
        <v>177</v>
      </c>
    </row>
    <row r="138" s="15" customFormat="1">
      <c r="A138" s="15"/>
      <c r="B138" s="218"/>
      <c r="C138" s="15"/>
      <c r="D138" s="193" t="s">
        <v>271</v>
      </c>
      <c r="E138" s="219" t="s">
        <v>1</v>
      </c>
      <c r="F138" s="220" t="s">
        <v>276</v>
      </c>
      <c r="G138" s="15"/>
      <c r="H138" s="221">
        <v>7.5599999999999996</v>
      </c>
      <c r="I138" s="222"/>
      <c r="J138" s="15"/>
      <c r="K138" s="15"/>
      <c r="L138" s="218"/>
      <c r="M138" s="223"/>
      <c r="N138" s="224"/>
      <c r="O138" s="224"/>
      <c r="P138" s="224"/>
      <c r="Q138" s="224"/>
      <c r="R138" s="224"/>
      <c r="S138" s="224"/>
      <c r="T138" s="225"/>
      <c r="U138" s="15"/>
      <c r="V138" s="15"/>
      <c r="W138" s="15"/>
      <c r="X138" s="15"/>
      <c r="Y138" s="15"/>
      <c r="Z138" s="15"/>
      <c r="AA138" s="15"/>
      <c r="AB138" s="15"/>
      <c r="AC138" s="15"/>
      <c r="AD138" s="15"/>
      <c r="AE138" s="15"/>
      <c r="AT138" s="219" t="s">
        <v>271</v>
      </c>
      <c r="AU138" s="219" t="s">
        <v>87</v>
      </c>
      <c r="AV138" s="15" t="s">
        <v>269</v>
      </c>
      <c r="AW138" s="15" t="s">
        <v>32</v>
      </c>
      <c r="AX138" s="15" t="s">
        <v>85</v>
      </c>
      <c r="AY138" s="219" t="s">
        <v>177</v>
      </c>
    </row>
    <row r="139" s="2" customFormat="1" ht="37.8" customHeight="1">
      <c r="A139" s="38"/>
      <c r="B139" s="179"/>
      <c r="C139" s="180" t="s">
        <v>194</v>
      </c>
      <c r="D139" s="180" t="s">
        <v>180</v>
      </c>
      <c r="E139" s="181" t="s">
        <v>1309</v>
      </c>
      <c r="F139" s="182" t="s">
        <v>1310</v>
      </c>
      <c r="G139" s="183" t="s">
        <v>267</v>
      </c>
      <c r="H139" s="184">
        <v>13.356</v>
      </c>
      <c r="I139" s="185"/>
      <c r="J139" s="186">
        <f>ROUND(I139*H139,2)</f>
        <v>0</v>
      </c>
      <c r="K139" s="182" t="s">
        <v>268</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269</v>
      </c>
      <c r="AT139" s="191" t="s">
        <v>180</v>
      </c>
      <c r="AU139" s="191" t="s">
        <v>87</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303</v>
      </c>
    </row>
    <row r="140" s="14" customFormat="1">
      <c r="A140" s="14"/>
      <c r="B140" s="210"/>
      <c r="C140" s="14"/>
      <c r="D140" s="193" t="s">
        <v>271</v>
      </c>
      <c r="E140" s="211" t="s">
        <v>1</v>
      </c>
      <c r="F140" s="212" t="s">
        <v>1311</v>
      </c>
      <c r="G140" s="14"/>
      <c r="H140" s="213">
        <v>2.52</v>
      </c>
      <c r="I140" s="214"/>
      <c r="J140" s="14"/>
      <c r="K140" s="14"/>
      <c r="L140" s="210"/>
      <c r="M140" s="215"/>
      <c r="N140" s="216"/>
      <c r="O140" s="216"/>
      <c r="P140" s="216"/>
      <c r="Q140" s="216"/>
      <c r="R140" s="216"/>
      <c r="S140" s="216"/>
      <c r="T140" s="217"/>
      <c r="U140" s="14"/>
      <c r="V140" s="14"/>
      <c r="W140" s="14"/>
      <c r="X140" s="14"/>
      <c r="Y140" s="14"/>
      <c r="Z140" s="14"/>
      <c r="AA140" s="14"/>
      <c r="AB140" s="14"/>
      <c r="AC140" s="14"/>
      <c r="AD140" s="14"/>
      <c r="AE140" s="14"/>
      <c r="AT140" s="211" t="s">
        <v>271</v>
      </c>
      <c r="AU140" s="211" t="s">
        <v>87</v>
      </c>
      <c r="AV140" s="14" t="s">
        <v>87</v>
      </c>
      <c r="AW140" s="14" t="s">
        <v>32</v>
      </c>
      <c r="AX140" s="14" t="s">
        <v>77</v>
      </c>
      <c r="AY140" s="211" t="s">
        <v>177</v>
      </c>
    </row>
    <row r="141" s="14" customFormat="1">
      <c r="A141" s="14"/>
      <c r="B141" s="210"/>
      <c r="C141" s="14"/>
      <c r="D141" s="193" t="s">
        <v>271</v>
      </c>
      <c r="E141" s="211" t="s">
        <v>1</v>
      </c>
      <c r="F141" s="212" t="s">
        <v>1312</v>
      </c>
      <c r="G141" s="14"/>
      <c r="H141" s="213">
        <v>10.289999999999999</v>
      </c>
      <c r="I141" s="214"/>
      <c r="J141" s="14"/>
      <c r="K141" s="14"/>
      <c r="L141" s="210"/>
      <c r="M141" s="215"/>
      <c r="N141" s="216"/>
      <c r="O141" s="216"/>
      <c r="P141" s="216"/>
      <c r="Q141" s="216"/>
      <c r="R141" s="216"/>
      <c r="S141" s="216"/>
      <c r="T141" s="217"/>
      <c r="U141" s="14"/>
      <c r="V141" s="14"/>
      <c r="W141" s="14"/>
      <c r="X141" s="14"/>
      <c r="Y141" s="14"/>
      <c r="Z141" s="14"/>
      <c r="AA141" s="14"/>
      <c r="AB141" s="14"/>
      <c r="AC141" s="14"/>
      <c r="AD141" s="14"/>
      <c r="AE141" s="14"/>
      <c r="AT141" s="211" t="s">
        <v>271</v>
      </c>
      <c r="AU141" s="211" t="s">
        <v>87</v>
      </c>
      <c r="AV141" s="14" t="s">
        <v>87</v>
      </c>
      <c r="AW141" s="14" t="s">
        <v>32</v>
      </c>
      <c r="AX141" s="14" t="s">
        <v>77</v>
      </c>
      <c r="AY141" s="211" t="s">
        <v>177</v>
      </c>
    </row>
    <row r="142" s="14" customFormat="1">
      <c r="A142" s="14"/>
      <c r="B142" s="210"/>
      <c r="C142" s="14"/>
      <c r="D142" s="193" t="s">
        <v>271</v>
      </c>
      <c r="E142" s="211" t="s">
        <v>1</v>
      </c>
      <c r="F142" s="212" t="s">
        <v>1313</v>
      </c>
      <c r="G142" s="14"/>
      <c r="H142" s="213">
        <v>0.54600000000000004</v>
      </c>
      <c r="I142" s="214"/>
      <c r="J142" s="14"/>
      <c r="K142" s="14"/>
      <c r="L142" s="210"/>
      <c r="M142" s="215"/>
      <c r="N142" s="216"/>
      <c r="O142" s="216"/>
      <c r="P142" s="216"/>
      <c r="Q142" s="216"/>
      <c r="R142" s="216"/>
      <c r="S142" s="216"/>
      <c r="T142" s="217"/>
      <c r="U142" s="14"/>
      <c r="V142" s="14"/>
      <c r="W142" s="14"/>
      <c r="X142" s="14"/>
      <c r="Y142" s="14"/>
      <c r="Z142" s="14"/>
      <c r="AA142" s="14"/>
      <c r="AB142" s="14"/>
      <c r="AC142" s="14"/>
      <c r="AD142" s="14"/>
      <c r="AE142" s="14"/>
      <c r="AT142" s="211" t="s">
        <v>271</v>
      </c>
      <c r="AU142" s="211" t="s">
        <v>87</v>
      </c>
      <c r="AV142" s="14" t="s">
        <v>87</v>
      </c>
      <c r="AW142" s="14" t="s">
        <v>32</v>
      </c>
      <c r="AX142" s="14" t="s">
        <v>77</v>
      </c>
      <c r="AY142" s="211" t="s">
        <v>177</v>
      </c>
    </row>
    <row r="143" s="15" customFormat="1">
      <c r="A143" s="15"/>
      <c r="B143" s="218"/>
      <c r="C143" s="15"/>
      <c r="D143" s="193" t="s">
        <v>271</v>
      </c>
      <c r="E143" s="219" t="s">
        <v>1</v>
      </c>
      <c r="F143" s="220" t="s">
        <v>276</v>
      </c>
      <c r="G143" s="15"/>
      <c r="H143" s="221">
        <v>13.356</v>
      </c>
      <c r="I143" s="222"/>
      <c r="J143" s="15"/>
      <c r="K143" s="15"/>
      <c r="L143" s="218"/>
      <c r="M143" s="223"/>
      <c r="N143" s="224"/>
      <c r="O143" s="224"/>
      <c r="P143" s="224"/>
      <c r="Q143" s="224"/>
      <c r="R143" s="224"/>
      <c r="S143" s="224"/>
      <c r="T143" s="225"/>
      <c r="U143" s="15"/>
      <c r="V143" s="15"/>
      <c r="W143" s="15"/>
      <c r="X143" s="15"/>
      <c r="Y143" s="15"/>
      <c r="Z143" s="15"/>
      <c r="AA143" s="15"/>
      <c r="AB143" s="15"/>
      <c r="AC143" s="15"/>
      <c r="AD143" s="15"/>
      <c r="AE143" s="15"/>
      <c r="AT143" s="219" t="s">
        <v>271</v>
      </c>
      <c r="AU143" s="219" t="s">
        <v>87</v>
      </c>
      <c r="AV143" s="15" t="s">
        <v>269</v>
      </c>
      <c r="AW143" s="15" t="s">
        <v>32</v>
      </c>
      <c r="AX143" s="15" t="s">
        <v>85</v>
      </c>
      <c r="AY143" s="219" t="s">
        <v>177</v>
      </c>
    </row>
    <row r="144" s="2" customFormat="1" ht="16.5" customHeight="1">
      <c r="A144" s="38"/>
      <c r="B144" s="179"/>
      <c r="C144" s="180" t="s">
        <v>269</v>
      </c>
      <c r="D144" s="180" t="s">
        <v>180</v>
      </c>
      <c r="E144" s="181" t="s">
        <v>304</v>
      </c>
      <c r="F144" s="182" t="s">
        <v>305</v>
      </c>
      <c r="G144" s="183" t="s">
        <v>267</v>
      </c>
      <c r="H144" s="184">
        <v>13.356</v>
      </c>
      <c r="I144" s="185"/>
      <c r="J144" s="186">
        <f>ROUND(I144*H144,2)</f>
        <v>0</v>
      </c>
      <c r="K144" s="182" t="s">
        <v>268</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87</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235</v>
      </c>
    </row>
    <row r="145" s="2" customFormat="1" ht="24.15" customHeight="1">
      <c r="A145" s="38"/>
      <c r="B145" s="179"/>
      <c r="C145" s="180" t="s">
        <v>176</v>
      </c>
      <c r="D145" s="180" t="s">
        <v>180</v>
      </c>
      <c r="E145" s="181" t="s">
        <v>298</v>
      </c>
      <c r="F145" s="182" t="s">
        <v>299</v>
      </c>
      <c r="G145" s="183" t="s">
        <v>300</v>
      </c>
      <c r="H145" s="184">
        <v>24.041</v>
      </c>
      <c r="I145" s="185"/>
      <c r="J145" s="186">
        <f>ROUND(I145*H145,2)</f>
        <v>0</v>
      </c>
      <c r="K145" s="182" t="s">
        <v>268</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269</v>
      </c>
      <c r="AT145" s="191" t="s">
        <v>180</v>
      </c>
      <c r="AU145" s="191" t="s">
        <v>87</v>
      </c>
      <c r="AY145" s="19" t="s">
        <v>177</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269</v>
      </c>
      <c r="BM145" s="191" t="s">
        <v>324</v>
      </c>
    </row>
    <row r="146" s="2" customFormat="1" ht="24.15" customHeight="1">
      <c r="A146" s="38"/>
      <c r="B146" s="179"/>
      <c r="C146" s="180" t="s">
        <v>303</v>
      </c>
      <c r="D146" s="180" t="s">
        <v>180</v>
      </c>
      <c r="E146" s="181" t="s">
        <v>1314</v>
      </c>
      <c r="F146" s="182" t="s">
        <v>1315</v>
      </c>
      <c r="G146" s="183" t="s">
        <v>267</v>
      </c>
      <c r="H146" s="184">
        <v>1.764</v>
      </c>
      <c r="I146" s="185"/>
      <c r="J146" s="186">
        <f>ROUND(I146*H146,2)</f>
        <v>0</v>
      </c>
      <c r="K146" s="182" t="s">
        <v>268</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269</v>
      </c>
      <c r="AT146" s="191" t="s">
        <v>180</v>
      </c>
      <c r="AU146" s="191" t="s">
        <v>87</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335</v>
      </c>
    </row>
    <row r="147" s="14" customFormat="1">
      <c r="A147" s="14"/>
      <c r="B147" s="210"/>
      <c r="C147" s="14"/>
      <c r="D147" s="193" t="s">
        <v>271</v>
      </c>
      <c r="E147" s="211" t="s">
        <v>1</v>
      </c>
      <c r="F147" s="212" t="s">
        <v>1316</v>
      </c>
      <c r="G147" s="14"/>
      <c r="H147" s="213">
        <v>15.119999999999999</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271</v>
      </c>
      <c r="AU147" s="211" t="s">
        <v>87</v>
      </c>
      <c r="AV147" s="14" t="s">
        <v>87</v>
      </c>
      <c r="AW147" s="14" t="s">
        <v>32</v>
      </c>
      <c r="AX147" s="14" t="s">
        <v>77</v>
      </c>
      <c r="AY147" s="211" t="s">
        <v>177</v>
      </c>
    </row>
    <row r="148" s="14" customFormat="1">
      <c r="A148" s="14"/>
      <c r="B148" s="210"/>
      <c r="C148" s="14"/>
      <c r="D148" s="193" t="s">
        <v>271</v>
      </c>
      <c r="E148" s="211" t="s">
        <v>1</v>
      </c>
      <c r="F148" s="212" t="s">
        <v>1317</v>
      </c>
      <c r="G148" s="14"/>
      <c r="H148" s="213">
        <v>-13.356</v>
      </c>
      <c r="I148" s="214"/>
      <c r="J148" s="14"/>
      <c r="K148" s="14"/>
      <c r="L148" s="210"/>
      <c r="M148" s="215"/>
      <c r="N148" s="216"/>
      <c r="O148" s="216"/>
      <c r="P148" s="216"/>
      <c r="Q148" s="216"/>
      <c r="R148" s="216"/>
      <c r="S148" s="216"/>
      <c r="T148" s="217"/>
      <c r="U148" s="14"/>
      <c r="V148" s="14"/>
      <c r="W148" s="14"/>
      <c r="X148" s="14"/>
      <c r="Y148" s="14"/>
      <c r="Z148" s="14"/>
      <c r="AA148" s="14"/>
      <c r="AB148" s="14"/>
      <c r="AC148" s="14"/>
      <c r="AD148" s="14"/>
      <c r="AE148" s="14"/>
      <c r="AT148" s="211" t="s">
        <v>271</v>
      </c>
      <c r="AU148" s="211" t="s">
        <v>87</v>
      </c>
      <c r="AV148" s="14" t="s">
        <v>87</v>
      </c>
      <c r="AW148" s="14" t="s">
        <v>32</v>
      </c>
      <c r="AX148" s="14" t="s">
        <v>77</v>
      </c>
      <c r="AY148" s="211" t="s">
        <v>177</v>
      </c>
    </row>
    <row r="149" s="15" customFormat="1">
      <c r="A149" s="15"/>
      <c r="B149" s="218"/>
      <c r="C149" s="15"/>
      <c r="D149" s="193" t="s">
        <v>271</v>
      </c>
      <c r="E149" s="219" t="s">
        <v>1</v>
      </c>
      <c r="F149" s="220" t="s">
        <v>276</v>
      </c>
      <c r="G149" s="15"/>
      <c r="H149" s="221">
        <v>1.764</v>
      </c>
      <c r="I149" s="222"/>
      <c r="J149" s="15"/>
      <c r="K149" s="15"/>
      <c r="L149" s="218"/>
      <c r="M149" s="223"/>
      <c r="N149" s="224"/>
      <c r="O149" s="224"/>
      <c r="P149" s="224"/>
      <c r="Q149" s="224"/>
      <c r="R149" s="224"/>
      <c r="S149" s="224"/>
      <c r="T149" s="225"/>
      <c r="U149" s="15"/>
      <c r="V149" s="15"/>
      <c r="W149" s="15"/>
      <c r="X149" s="15"/>
      <c r="Y149" s="15"/>
      <c r="Z149" s="15"/>
      <c r="AA149" s="15"/>
      <c r="AB149" s="15"/>
      <c r="AC149" s="15"/>
      <c r="AD149" s="15"/>
      <c r="AE149" s="15"/>
      <c r="AT149" s="219" t="s">
        <v>271</v>
      </c>
      <c r="AU149" s="219" t="s">
        <v>87</v>
      </c>
      <c r="AV149" s="15" t="s">
        <v>269</v>
      </c>
      <c r="AW149" s="15" t="s">
        <v>32</v>
      </c>
      <c r="AX149" s="15" t="s">
        <v>85</v>
      </c>
      <c r="AY149" s="219" t="s">
        <v>177</v>
      </c>
    </row>
    <row r="150" s="2" customFormat="1" ht="24.15" customHeight="1">
      <c r="A150" s="38"/>
      <c r="B150" s="179"/>
      <c r="C150" s="180" t="s">
        <v>307</v>
      </c>
      <c r="D150" s="180" t="s">
        <v>180</v>
      </c>
      <c r="E150" s="181" t="s">
        <v>1318</v>
      </c>
      <c r="F150" s="182" t="s">
        <v>1319</v>
      </c>
      <c r="G150" s="183" t="s">
        <v>267</v>
      </c>
      <c r="H150" s="184">
        <v>10.289999999999999</v>
      </c>
      <c r="I150" s="185"/>
      <c r="J150" s="186">
        <f>ROUND(I150*H150,2)</f>
        <v>0</v>
      </c>
      <c r="K150" s="182" t="s">
        <v>268</v>
      </c>
      <c r="L150" s="39"/>
      <c r="M150" s="187" t="s">
        <v>1</v>
      </c>
      <c r="N150" s="188" t="s">
        <v>42</v>
      </c>
      <c r="O150" s="77"/>
      <c r="P150" s="189">
        <f>O150*H150</f>
        <v>0</v>
      </c>
      <c r="Q150" s="189">
        <v>0</v>
      </c>
      <c r="R150" s="189">
        <f>Q150*H150</f>
        <v>0</v>
      </c>
      <c r="S150" s="189">
        <v>0</v>
      </c>
      <c r="T150" s="190">
        <f>S150*H150</f>
        <v>0</v>
      </c>
      <c r="U150" s="38"/>
      <c r="V150" s="38"/>
      <c r="W150" s="38"/>
      <c r="X150" s="38"/>
      <c r="Y150" s="38"/>
      <c r="Z150" s="38"/>
      <c r="AA150" s="38"/>
      <c r="AB150" s="38"/>
      <c r="AC150" s="38"/>
      <c r="AD150" s="38"/>
      <c r="AE150" s="38"/>
      <c r="AR150" s="191" t="s">
        <v>269</v>
      </c>
      <c r="AT150" s="191" t="s">
        <v>180</v>
      </c>
      <c r="AU150" s="191" t="s">
        <v>87</v>
      </c>
      <c r="AY150" s="19" t="s">
        <v>177</v>
      </c>
      <c r="BE150" s="192">
        <f>IF(N150="základní",J150,0)</f>
        <v>0</v>
      </c>
      <c r="BF150" s="192">
        <f>IF(N150="snížená",J150,0)</f>
        <v>0</v>
      </c>
      <c r="BG150" s="192">
        <f>IF(N150="zákl. přenesená",J150,0)</f>
        <v>0</v>
      </c>
      <c r="BH150" s="192">
        <f>IF(N150="sníž. přenesená",J150,0)</f>
        <v>0</v>
      </c>
      <c r="BI150" s="192">
        <f>IF(N150="nulová",J150,0)</f>
        <v>0</v>
      </c>
      <c r="BJ150" s="19" t="s">
        <v>85</v>
      </c>
      <c r="BK150" s="192">
        <f>ROUND(I150*H150,2)</f>
        <v>0</v>
      </c>
      <c r="BL150" s="19" t="s">
        <v>269</v>
      </c>
      <c r="BM150" s="191" t="s">
        <v>343</v>
      </c>
    </row>
    <row r="151" s="14" customFormat="1">
      <c r="A151" s="14"/>
      <c r="B151" s="210"/>
      <c r="C151" s="14"/>
      <c r="D151" s="193" t="s">
        <v>271</v>
      </c>
      <c r="E151" s="211" t="s">
        <v>1</v>
      </c>
      <c r="F151" s="212" t="s">
        <v>1320</v>
      </c>
      <c r="G151" s="14"/>
      <c r="H151" s="213">
        <v>10.289999999999999</v>
      </c>
      <c r="I151" s="214"/>
      <c r="J151" s="14"/>
      <c r="K151" s="14"/>
      <c r="L151" s="210"/>
      <c r="M151" s="215"/>
      <c r="N151" s="216"/>
      <c r="O151" s="216"/>
      <c r="P151" s="216"/>
      <c r="Q151" s="216"/>
      <c r="R151" s="216"/>
      <c r="S151" s="216"/>
      <c r="T151" s="217"/>
      <c r="U151" s="14"/>
      <c r="V151" s="14"/>
      <c r="W151" s="14"/>
      <c r="X151" s="14"/>
      <c r="Y151" s="14"/>
      <c r="Z151" s="14"/>
      <c r="AA151" s="14"/>
      <c r="AB151" s="14"/>
      <c r="AC151" s="14"/>
      <c r="AD151" s="14"/>
      <c r="AE151" s="14"/>
      <c r="AT151" s="211" t="s">
        <v>271</v>
      </c>
      <c r="AU151" s="211" t="s">
        <v>87</v>
      </c>
      <c r="AV151" s="14" t="s">
        <v>87</v>
      </c>
      <c r="AW151" s="14" t="s">
        <v>32</v>
      </c>
      <c r="AX151" s="14" t="s">
        <v>77</v>
      </c>
      <c r="AY151" s="211" t="s">
        <v>177</v>
      </c>
    </row>
    <row r="152" s="15" customFormat="1">
      <c r="A152" s="15"/>
      <c r="B152" s="218"/>
      <c r="C152" s="15"/>
      <c r="D152" s="193" t="s">
        <v>271</v>
      </c>
      <c r="E152" s="219" t="s">
        <v>1</v>
      </c>
      <c r="F152" s="220" t="s">
        <v>276</v>
      </c>
      <c r="G152" s="15"/>
      <c r="H152" s="221">
        <v>10.289999999999999</v>
      </c>
      <c r="I152" s="222"/>
      <c r="J152" s="15"/>
      <c r="K152" s="15"/>
      <c r="L152" s="218"/>
      <c r="M152" s="223"/>
      <c r="N152" s="224"/>
      <c r="O152" s="224"/>
      <c r="P152" s="224"/>
      <c r="Q152" s="224"/>
      <c r="R152" s="224"/>
      <c r="S152" s="224"/>
      <c r="T152" s="225"/>
      <c r="U152" s="15"/>
      <c r="V152" s="15"/>
      <c r="W152" s="15"/>
      <c r="X152" s="15"/>
      <c r="Y152" s="15"/>
      <c r="Z152" s="15"/>
      <c r="AA152" s="15"/>
      <c r="AB152" s="15"/>
      <c r="AC152" s="15"/>
      <c r="AD152" s="15"/>
      <c r="AE152" s="15"/>
      <c r="AT152" s="219" t="s">
        <v>271</v>
      </c>
      <c r="AU152" s="219" t="s">
        <v>87</v>
      </c>
      <c r="AV152" s="15" t="s">
        <v>269</v>
      </c>
      <c r="AW152" s="15" t="s">
        <v>32</v>
      </c>
      <c r="AX152" s="15" t="s">
        <v>85</v>
      </c>
      <c r="AY152" s="219" t="s">
        <v>177</v>
      </c>
    </row>
    <row r="153" s="2" customFormat="1" ht="16.5" customHeight="1">
      <c r="A153" s="38"/>
      <c r="B153" s="179"/>
      <c r="C153" s="226" t="s">
        <v>235</v>
      </c>
      <c r="D153" s="226" t="s">
        <v>330</v>
      </c>
      <c r="E153" s="227" t="s">
        <v>1321</v>
      </c>
      <c r="F153" s="228" t="s">
        <v>1322</v>
      </c>
      <c r="G153" s="229" t="s">
        <v>300</v>
      </c>
      <c r="H153" s="230">
        <v>19.253</v>
      </c>
      <c r="I153" s="231"/>
      <c r="J153" s="232">
        <f>ROUND(I153*H153,2)</f>
        <v>0</v>
      </c>
      <c r="K153" s="228" t="s">
        <v>268</v>
      </c>
      <c r="L153" s="233"/>
      <c r="M153" s="234" t="s">
        <v>1</v>
      </c>
      <c r="N153" s="235" t="s">
        <v>42</v>
      </c>
      <c r="O153" s="77"/>
      <c r="P153" s="189">
        <f>O153*H153</f>
        <v>0</v>
      </c>
      <c r="Q153" s="189">
        <v>1</v>
      </c>
      <c r="R153" s="189">
        <f>Q153*H153</f>
        <v>19.253</v>
      </c>
      <c r="S153" s="189">
        <v>0</v>
      </c>
      <c r="T153" s="190">
        <f>S153*H153</f>
        <v>0</v>
      </c>
      <c r="U153" s="38"/>
      <c r="V153" s="38"/>
      <c r="W153" s="38"/>
      <c r="X153" s="38"/>
      <c r="Y153" s="38"/>
      <c r="Z153" s="38"/>
      <c r="AA153" s="38"/>
      <c r="AB153" s="38"/>
      <c r="AC153" s="38"/>
      <c r="AD153" s="38"/>
      <c r="AE153" s="38"/>
      <c r="AR153" s="191" t="s">
        <v>235</v>
      </c>
      <c r="AT153" s="191" t="s">
        <v>330</v>
      </c>
      <c r="AU153" s="191" t="s">
        <v>87</v>
      </c>
      <c r="AY153" s="19" t="s">
        <v>177</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269</v>
      </c>
      <c r="BM153" s="191" t="s">
        <v>350</v>
      </c>
    </row>
    <row r="154" s="14" customFormat="1">
      <c r="A154" s="14"/>
      <c r="B154" s="210"/>
      <c r="C154" s="14"/>
      <c r="D154" s="193" t="s">
        <v>271</v>
      </c>
      <c r="E154" s="211" t="s">
        <v>1</v>
      </c>
      <c r="F154" s="212" t="s">
        <v>1323</v>
      </c>
      <c r="G154" s="14"/>
      <c r="H154" s="213">
        <v>19.253</v>
      </c>
      <c r="I154" s="214"/>
      <c r="J154" s="14"/>
      <c r="K154" s="14"/>
      <c r="L154" s="210"/>
      <c r="M154" s="215"/>
      <c r="N154" s="216"/>
      <c r="O154" s="216"/>
      <c r="P154" s="216"/>
      <c r="Q154" s="216"/>
      <c r="R154" s="216"/>
      <c r="S154" s="216"/>
      <c r="T154" s="217"/>
      <c r="U154" s="14"/>
      <c r="V154" s="14"/>
      <c r="W154" s="14"/>
      <c r="X154" s="14"/>
      <c r="Y154" s="14"/>
      <c r="Z154" s="14"/>
      <c r="AA154" s="14"/>
      <c r="AB154" s="14"/>
      <c r="AC154" s="14"/>
      <c r="AD154" s="14"/>
      <c r="AE154" s="14"/>
      <c r="AT154" s="211" t="s">
        <v>271</v>
      </c>
      <c r="AU154" s="211" t="s">
        <v>87</v>
      </c>
      <c r="AV154" s="14" t="s">
        <v>87</v>
      </c>
      <c r="AW154" s="14" t="s">
        <v>32</v>
      </c>
      <c r="AX154" s="14" t="s">
        <v>77</v>
      </c>
      <c r="AY154" s="211" t="s">
        <v>177</v>
      </c>
    </row>
    <row r="155" s="15" customFormat="1">
      <c r="A155" s="15"/>
      <c r="B155" s="218"/>
      <c r="C155" s="15"/>
      <c r="D155" s="193" t="s">
        <v>271</v>
      </c>
      <c r="E155" s="219" t="s">
        <v>1</v>
      </c>
      <c r="F155" s="220" t="s">
        <v>276</v>
      </c>
      <c r="G155" s="15"/>
      <c r="H155" s="221">
        <v>19.253</v>
      </c>
      <c r="I155" s="222"/>
      <c r="J155" s="15"/>
      <c r="K155" s="15"/>
      <c r="L155" s="218"/>
      <c r="M155" s="223"/>
      <c r="N155" s="224"/>
      <c r="O155" s="224"/>
      <c r="P155" s="224"/>
      <c r="Q155" s="224"/>
      <c r="R155" s="224"/>
      <c r="S155" s="224"/>
      <c r="T155" s="225"/>
      <c r="U155" s="15"/>
      <c r="V155" s="15"/>
      <c r="W155" s="15"/>
      <c r="X155" s="15"/>
      <c r="Y155" s="15"/>
      <c r="Z155" s="15"/>
      <c r="AA155" s="15"/>
      <c r="AB155" s="15"/>
      <c r="AC155" s="15"/>
      <c r="AD155" s="15"/>
      <c r="AE155" s="15"/>
      <c r="AT155" s="219" t="s">
        <v>271</v>
      </c>
      <c r="AU155" s="219" t="s">
        <v>87</v>
      </c>
      <c r="AV155" s="15" t="s">
        <v>269</v>
      </c>
      <c r="AW155" s="15" t="s">
        <v>32</v>
      </c>
      <c r="AX155" s="15" t="s">
        <v>85</v>
      </c>
      <c r="AY155" s="219" t="s">
        <v>177</v>
      </c>
    </row>
    <row r="156" s="12" customFormat="1" ht="22.8" customHeight="1">
      <c r="A156" s="12"/>
      <c r="B156" s="166"/>
      <c r="C156" s="12"/>
      <c r="D156" s="167" t="s">
        <v>76</v>
      </c>
      <c r="E156" s="177" t="s">
        <v>269</v>
      </c>
      <c r="F156" s="177" t="s">
        <v>464</v>
      </c>
      <c r="G156" s="12"/>
      <c r="H156" s="12"/>
      <c r="I156" s="169"/>
      <c r="J156" s="178">
        <f>BK156</f>
        <v>0</v>
      </c>
      <c r="K156" s="12"/>
      <c r="L156" s="166"/>
      <c r="M156" s="171"/>
      <c r="N156" s="172"/>
      <c r="O156" s="172"/>
      <c r="P156" s="173">
        <f>SUM(P157:P159)</f>
        <v>0</v>
      </c>
      <c r="Q156" s="172"/>
      <c r="R156" s="173">
        <f>SUM(R157:R159)</f>
        <v>4.7647404</v>
      </c>
      <c r="S156" s="172"/>
      <c r="T156" s="174">
        <f>SUM(T157:T159)</f>
        <v>0</v>
      </c>
      <c r="U156" s="12"/>
      <c r="V156" s="12"/>
      <c r="W156" s="12"/>
      <c r="X156" s="12"/>
      <c r="Y156" s="12"/>
      <c r="Z156" s="12"/>
      <c r="AA156" s="12"/>
      <c r="AB156" s="12"/>
      <c r="AC156" s="12"/>
      <c r="AD156" s="12"/>
      <c r="AE156" s="12"/>
      <c r="AR156" s="167" t="s">
        <v>85</v>
      </c>
      <c r="AT156" s="175" t="s">
        <v>76</v>
      </c>
      <c r="AU156" s="175" t="s">
        <v>85</v>
      </c>
      <c r="AY156" s="167" t="s">
        <v>177</v>
      </c>
      <c r="BK156" s="176">
        <f>SUM(BK157:BK159)</f>
        <v>0</v>
      </c>
    </row>
    <row r="157" s="2" customFormat="1" ht="24.15" customHeight="1">
      <c r="A157" s="38"/>
      <c r="B157" s="179"/>
      <c r="C157" s="180" t="s">
        <v>317</v>
      </c>
      <c r="D157" s="180" t="s">
        <v>180</v>
      </c>
      <c r="E157" s="181" t="s">
        <v>1324</v>
      </c>
      <c r="F157" s="182" t="s">
        <v>1325</v>
      </c>
      <c r="G157" s="183" t="s">
        <v>267</v>
      </c>
      <c r="H157" s="184">
        <v>2.52</v>
      </c>
      <c r="I157" s="185"/>
      <c r="J157" s="186">
        <f>ROUND(I157*H157,2)</f>
        <v>0</v>
      </c>
      <c r="K157" s="182" t="s">
        <v>268</v>
      </c>
      <c r="L157" s="39"/>
      <c r="M157" s="187" t="s">
        <v>1</v>
      </c>
      <c r="N157" s="188" t="s">
        <v>42</v>
      </c>
      <c r="O157" s="77"/>
      <c r="P157" s="189">
        <f>O157*H157</f>
        <v>0</v>
      </c>
      <c r="Q157" s="189">
        <v>1.8907700000000001</v>
      </c>
      <c r="R157" s="189">
        <f>Q157*H157</f>
        <v>4.7647404</v>
      </c>
      <c r="S157" s="189">
        <v>0</v>
      </c>
      <c r="T157" s="190">
        <f>S157*H157</f>
        <v>0</v>
      </c>
      <c r="U157" s="38"/>
      <c r="V157" s="38"/>
      <c r="W157" s="38"/>
      <c r="X157" s="38"/>
      <c r="Y157" s="38"/>
      <c r="Z157" s="38"/>
      <c r="AA157" s="38"/>
      <c r="AB157" s="38"/>
      <c r="AC157" s="38"/>
      <c r="AD157" s="38"/>
      <c r="AE157" s="38"/>
      <c r="AR157" s="191" t="s">
        <v>269</v>
      </c>
      <c r="AT157" s="191" t="s">
        <v>180</v>
      </c>
      <c r="AU157" s="191" t="s">
        <v>87</v>
      </c>
      <c r="AY157" s="19" t="s">
        <v>177</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269</v>
      </c>
      <c r="BM157" s="191" t="s">
        <v>361</v>
      </c>
    </row>
    <row r="158" s="14" customFormat="1">
      <c r="A158" s="14"/>
      <c r="B158" s="210"/>
      <c r="C158" s="14"/>
      <c r="D158" s="193" t="s">
        <v>271</v>
      </c>
      <c r="E158" s="211" t="s">
        <v>1</v>
      </c>
      <c r="F158" s="212" t="s">
        <v>1326</v>
      </c>
      <c r="G158" s="14"/>
      <c r="H158" s="213">
        <v>2.52</v>
      </c>
      <c r="I158" s="214"/>
      <c r="J158" s="14"/>
      <c r="K158" s="14"/>
      <c r="L158" s="210"/>
      <c r="M158" s="215"/>
      <c r="N158" s="216"/>
      <c r="O158" s="216"/>
      <c r="P158" s="216"/>
      <c r="Q158" s="216"/>
      <c r="R158" s="216"/>
      <c r="S158" s="216"/>
      <c r="T158" s="217"/>
      <c r="U158" s="14"/>
      <c r="V158" s="14"/>
      <c r="W158" s="14"/>
      <c r="X158" s="14"/>
      <c r="Y158" s="14"/>
      <c r="Z158" s="14"/>
      <c r="AA158" s="14"/>
      <c r="AB158" s="14"/>
      <c r="AC158" s="14"/>
      <c r="AD158" s="14"/>
      <c r="AE158" s="14"/>
      <c r="AT158" s="211" t="s">
        <v>271</v>
      </c>
      <c r="AU158" s="211" t="s">
        <v>87</v>
      </c>
      <c r="AV158" s="14" t="s">
        <v>87</v>
      </c>
      <c r="AW158" s="14" t="s">
        <v>32</v>
      </c>
      <c r="AX158" s="14" t="s">
        <v>77</v>
      </c>
      <c r="AY158" s="211" t="s">
        <v>177</v>
      </c>
    </row>
    <row r="159" s="15" customFormat="1">
      <c r="A159" s="15"/>
      <c r="B159" s="218"/>
      <c r="C159" s="15"/>
      <c r="D159" s="193" t="s">
        <v>271</v>
      </c>
      <c r="E159" s="219" t="s">
        <v>1</v>
      </c>
      <c r="F159" s="220" t="s">
        <v>276</v>
      </c>
      <c r="G159" s="15"/>
      <c r="H159" s="221">
        <v>2.52</v>
      </c>
      <c r="I159" s="222"/>
      <c r="J159" s="15"/>
      <c r="K159" s="15"/>
      <c r="L159" s="218"/>
      <c r="M159" s="223"/>
      <c r="N159" s="224"/>
      <c r="O159" s="224"/>
      <c r="P159" s="224"/>
      <c r="Q159" s="224"/>
      <c r="R159" s="224"/>
      <c r="S159" s="224"/>
      <c r="T159" s="225"/>
      <c r="U159" s="15"/>
      <c r="V159" s="15"/>
      <c r="W159" s="15"/>
      <c r="X159" s="15"/>
      <c r="Y159" s="15"/>
      <c r="Z159" s="15"/>
      <c r="AA159" s="15"/>
      <c r="AB159" s="15"/>
      <c r="AC159" s="15"/>
      <c r="AD159" s="15"/>
      <c r="AE159" s="15"/>
      <c r="AT159" s="219" t="s">
        <v>271</v>
      </c>
      <c r="AU159" s="219" t="s">
        <v>87</v>
      </c>
      <c r="AV159" s="15" t="s">
        <v>269</v>
      </c>
      <c r="AW159" s="15" t="s">
        <v>32</v>
      </c>
      <c r="AX159" s="15" t="s">
        <v>85</v>
      </c>
      <c r="AY159" s="219" t="s">
        <v>177</v>
      </c>
    </row>
    <row r="160" s="12" customFormat="1" ht="25.92" customHeight="1">
      <c r="A160" s="12"/>
      <c r="B160" s="166"/>
      <c r="C160" s="12"/>
      <c r="D160" s="167" t="s">
        <v>76</v>
      </c>
      <c r="E160" s="168" t="s">
        <v>714</v>
      </c>
      <c r="F160" s="168" t="s">
        <v>714</v>
      </c>
      <c r="G160" s="12"/>
      <c r="H160" s="12"/>
      <c r="I160" s="169"/>
      <c r="J160" s="170">
        <f>BK160</f>
        <v>0</v>
      </c>
      <c r="K160" s="12"/>
      <c r="L160" s="166"/>
      <c r="M160" s="171"/>
      <c r="N160" s="172"/>
      <c r="O160" s="172"/>
      <c r="P160" s="173">
        <f>P161+P223+P301+P321+P374</f>
        <v>0</v>
      </c>
      <c r="Q160" s="172"/>
      <c r="R160" s="173">
        <f>R161+R223+R301+R321+R374</f>
        <v>0.71531959499999997</v>
      </c>
      <c r="S160" s="172"/>
      <c r="T160" s="174">
        <f>T161+T223+T301+T321+T374</f>
        <v>0.00066</v>
      </c>
      <c r="U160" s="12"/>
      <c r="V160" s="12"/>
      <c r="W160" s="12"/>
      <c r="X160" s="12"/>
      <c r="Y160" s="12"/>
      <c r="Z160" s="12"/>
      <c r="AA160" s="12"/>
      <c r="AB160" s="12"/>
      <c r="AC160" s="12"/>
      <c r="AD160" s="12"/>
      <c r="AE160" s="12"/>
      <c r="AR160" s="167" t="s">
        <v>87</v>
      </c>
      <c r="AT160" s="175" t="s">
        <v>76</v>
      </c>
      <c r="AU160" s="175" t="s">
        <v>77</v>
      </c>
      <c r="AY160" s="167" t="s">
        <v>177</v>
      </c>
      <c r="BK160" s="176">
        <f>BK161+BK223+BK301+BK321+BK374</f>
        <v>0</v>
      </c>
    </row>
    <row r="161" s="12" customFormat="1" ht="22.8" customHeight="1">
      <c r="A161" s="12"/>
      <c r="B161" s="166"/>
      <c r="C161" s="12"/>
      <c r="D161" s="167" t="s">
        <v>76</v>
      </c>
      <c r="E161" s="177" t="s">
        <v>1327</v>
      </c>
      <c r="F161" s="177" t="s">
        <v>1328</v>
      </c>
      <c r="G161" s="12"/>
      <c r="H161" s="12"/>
      <c r="I161" s="169"/>
      <c r="J161" s="178">
        <f>BK161</f>
        <v>0</v>
      </c>
      <c r="K161" s="12"/>
      <c r="L161" s="166"/>
      <c r="M161" s="171"/>
      <c r="N161" s="172"/>
      <c r="O161" s="172"/>
      <c r="P161" s="173">
        <f>SUM(P162:P222)</f>
        <v>0</v>
      </c>
      <c r="Q161" s="172"/>
      <c r="R161" s="173">
        <f>SUM(R162:R222)</f>
        <v>0.15545259999999997</v>
      </c>
      <c r="S161" s="172"/>
      <c r="T161" s="174">
        <f>SUM(T162:T222)</f>
        <v>0</v>
      </c>
      <c r="U161" s="12"/>
      <c r="V161" s="12"/>
      <c r="W161" s="12"/>
      <c r="X161" s="12"/>
      <c r="Y161" s="12"/>
      <c r="Z161" s="12"/>
      <c r="AA161" s="12"/>
      <c r="AB161" s="12"/>
      <c r="AC161" s="12"/>
      <c r="AD161" s="12"/>
      <c r="AE161" s="12"/>
      <c r="AR161" s="167" t="s">
        <v>87</v>
      </c>
      <c r="AT161" s="175" t="s">
        <v>76</v>
      </c>
      <c r="AU161" s="175" t="s">
        <v>85</v>
      </c>
      <c r="AY161" s="167" t="s">
        <v>177</v>
      </c>
      <c r="BK161" s="176">
        <f>SUM(BK162:BK222)</f>
        <v>0</v>
      </c>
    </row>
    <row r="162" s="2" customFormat="1" ht="21.75" customHeight="1">
      <c r="A162" s="38"/>
      <c r="B162" s="179"/>
      <c r="C162" s="180" t="s">
        <v>324</v>
      </c>
      <c r="D162" s="180" t="s">
        <v>180</v>
      </c>
      <c r="E162" s="181" t="s">
        <v>1329</v>
      </c>
      <c r="F162" s="182" t="s">
        <v>1330</v>
      </c>
      <c r="G162" s="183" t="s">
        <v>369</v>
      </c>
      <c r="H162" s="184">
        <v>23</v>
      </c>
      <c r="I162" s="185"/>
      <c r="J162" s="186">
        <f>ROUND(I162*H162,2)</f>
        <v>0</v>
      </c>
      <c r="K162" s="182" t="s">
        <v>268</v>
      </c>
      <c r="L162" s="39"/>
      <c r="M162" s="187" t="s">
        <v>1</v>
      </c>
      <c r="N162" s="188" t="s">
        <v>42</v>
      </c>
      <c r="O162" s="77"/>
      <c r="P162" s="189">
        <f>O162*H162</f>
        <v>0</v>
      </c>
      <c r="Q162" s="189">
        <v>0.0014215499999999999</v>
      </c>
      <c r="R162" s="189">
        <f>Q162*H162</f>
        <v>0.03269565</v>
      </c>
      <c r="S162" s="189">
        <v>0</v>
      </c>
      <c r="T162" s="190">
        <f>S162*H162</f>
        <v>0</v>
      </c>
      <c r="U162" s="38"/>
      <c r="V162" s="38"/>
      <c r="W162" s="38"/>
      <c r="X162" s="38"/>
      <c r="Y162" s="38"/>
      <c r="Z162" s="38"/>
      <c r="AA162" s="38"/>
      <c r="AB162" s="38"/>
      <c r="AC162" s="38"/>
      <c r="AD162" s="38"/>
      <c r="AE162" s="38"/>
      <c r="AR162" s="191" t="s">
        <v>350</v>
      </c>
      <c r="AT162" s="191" t="s">
        <v>180</v>
      </c>
      <c r="AU162" s="191" t="s">
        <v>87</v>
      </c>
      <c r="AY162" s="19" t="s">
        <v>177</v>
      </c>
      <c r="BE162" s="192">
        <f>IF(N162="základní",J162,0)</f>
        <v>0</v>
      </c>
      <c r="BF162" s="192">
        <f>IF(N162="snížená",J162,0)</f>
        <v>0</v>
      </c>
      <c r="BG162" s="192">
        <f>IF(N162="zákl. přenesená",J162,0)</f>
        <v>0</v>
      </c>
      <c r="BH162" s="192">
        <f>IF(N162="sníž. přenesená",J162,0)</f>
        <v>0</v>
      </c>
      <c r="BI162" s="192">
        <f>IF(N162="nulová",J162,0)</f>
        <v>0</v>
      </c>
      <c r="BJ162" s="19" t="s">
        <v>85</v>
      </c>
      <c r="BK162" s="192">
        <f>ROUND(I162*H162,2)</f>
        <v>0</v>
      </c>
      <c r="BL162" s="19" t="s">
        <v>350</v>
      </c>
      <c r="BM162" s="191" t="s">
        <v>371</v>
      </c>
    </row>
    <row r="163" s="14" customFormat="1">
      <c r="A163" s="14"/>
      <c r="B163" s="210"/>
      <c r="C163" s="14"/>
      <c r="D163" s="193" t="s">
        <v>271</v>
      </c>
      <c r="E163" s="211" t="s">
        <v>1</v>
      </c>
      <c r="F163" s="212" t="s">
        <v>1331</v>
      </c>
      <c r="G163" s="14"/>
      <c r="H163" s="213">
        <v>23</v>
      </c>
      <c r="I163" s="214"/>
      <c r="J163" s="14"/>
      <c r="K163" s="14"/>
      <c r="L163" s="210"/>
      <c r="M163" s="215"/>
      <c r="N163" s="216"/>
      <c r="O163" s="216"/>
      <c r="P163" s="216"/>
      <c r="Q163" s="216"/>
      <c r="R163" s="216"/>
      <c r="S163" s="216"/>
      <c r="T163" s="217"/>
      <c r="U163" s="14"/>
      <c r="V163" s="14"/>
      <c r="W163" s="14"/>
      <c r="X163" s="14"/>
      <c r="Y163" s="14"/>
      <c r="Z163" s="14"/>
      <c r="AA163" s="14"/>
      <c r="AB163" s="14"/>
      <c r="AC163" s="14"/>
      <c r="AD163" s="14"/>
      <c r="AE163" s="14"/>
      <c r="AT163" s="211" t="s">
        <v>271</v>
      </c>
      <c r="AU163" s="211" t="s">
        <v>87</v>
      </c>
      <c r="AV163" s="14" t="s">
        <v>87</v>
      </c>
      <c r="AW163" s="14" t="s">
        <v>32</v>
      </c>
      <c r="AX163" s="14" t="s">
        <v>77</v>
      </c>
      <c r="AY163" s="211" t="s">
        <v>177</v>
      </c>
    </row>
    <row r="164" s="15" customFormat="1">
      <c r="A164" s="15"/>
      <c r="B164" s="218"/>
      <c r="C164" s="15"/>
      <c r="D164" s="193" t="s">
        <v>271</v>
      </c>
      <c r="E164" s="219" t="s">
        <v>1</v>
      </c>
      <c r="F164" s="220" t="s">
        <v>276</v>
      </c>
      <c r="G164" s="15"/>
      <c r="H164" s="221">
        <v>23</v>
      </c>
      <c r="I164" s="222"/>
      <c r="J164" s="15"/>
      <c r="K164" s="15"/>
      <c r="L164" s="218"/>
      <c r="M164" s="223"/>
      <c r="N164" s="224"/>
      <c r="O164" s="224"/>
      <c r="P164" s="224"/>
      <c r="Q164" s="224"/>
      <c r="R164" s="224"/>
      <c r="S164" s="224"/>
      <c r="T164" s="225"/>
      <c r="U164" s="15"/>
      <c r="V164" s="15"/>
      <c r="W164" s="15"/>
      <c r="X164" s="15"/>
      <c r="Y164" s="15"/>
      <c r="Z164" s="15"/>
      <c r="AA164" s="15"/>
      <c r="AB164" s="15"/>
      <c r="AC164" s="15"/>
      <c r="AD164" s="15"/>
      <c r="AE164" s="15"/>
      <c r="AT164" s="219" t="s">
        <v>271</v>
      </c>
      <c r="AU164" s="219" t="s">
        <v>87</v>
      </c>
      <c r="AV164" s="15" t="s">
        <v>269</v>
      </c>
      <c r="AW164" s="15" t="s">
        <v>32</v>
      </c>
      <c r="AX164" s="15" t="s">
        <v>85</v>
      </c>
      <c r="AY164" s="219" t="s">
        <v>177</v>
      </c>
    </row>
    <row r="165" s="2" customFormat="1" ht="21.75" customHeight="1">
      <c r="A165" s="38"/>
      <c r="B165" s="179"/>
      <c r="C165" s="180" t="s">
        <v>329</v>
      </c>
      <c r="D165" s="180" t="s">
        <v>180</v>
      </c>
      <c r="E165" s="181" t="s">
        <v>1332</v>
      </c>
      <c r="F165" s="182" t="s">
        <v>1333</v>
      </c>
      <c r="G165" s="183" t="s">
        <v>369</v>
      </c>
      <c r="H165" s="184">
        <v>16</v>
      </c>
      <c r="I165" s="185"/>
      <c r="J165" s="186">
        <f>ROUND(I165*H165,2)</f>
        <v>0</v>
      </c>
      <c r="K165" s="182" t="s">
        <v>268</v>
      </c>
      <c r="L165" s="39"/>
      <c r="M165" s="187" t="s">
        <v>1</v>
      </c>
      <c r="N165" s="188" t="s">
        <v>42</v>
      </c>
      <c r="O165" s="77"/>
      <c r="P165" s="189">
        <f>O165*H165</f>
        <v>0</v>
      </c>
      <c r="Q165" s="189">
        <v>0.0019729999999999999</v>
      </c>
      <c r="R165" s="189">
        <f>Q165*H165</f>
        <v>0.031567999999999999</v>
      </c>
      <c r="S165" s="189">
        <v>0</v>
      </c>
      <c r="T165" s="190">
        <f>S165*H165</f>
        <v>0</v>
      </c>
      <c r="U165" s="38"/>
      <c r="V165" s="38"/>
      <c r="W165" s="38"/>
      <c r="X165" s="38"/>
      <c r="Y165" s="38"/>
      <c r="Z165" s="38"/>
      <c r="AA165" s="38"/>
      <c r="AB165" s="38"/>
      <c r="AC165" s="38"/>
      <c r="AD165" s="38"/>
      <c r="AE165" s="38"/>
      <c r="AR165" s="191" t="s">
        <v>350</v>
      </c>
      <c r="AT165" s="191" t="s">
        <v>180</v>
      </c>
      <c r="AU165" s="191" t="s">
        <v>87</v>
      </c>
      <c r="AY165" s="19" t="s">
        <v>177</v>
      </c>
      <c r="BE165" s="192">
        <f>IF(N165="základní",J165,0)</f>
        <v>0</v>
      </c>
      <c r="BF165" s="192">
        <f>IF(N165="snížená",J165,0)</f>
        <v>0</v>
      </c>
      <c r="BG165" s="192">
        <f>IF(N165="zákl. přenesená",J165,0)</f>
        <v>0</v>
      </c>
      <c r="BH165" s="192">
        <f>IF(N165="sníž. přenesená",J165,0)</f>
        <v>0</v>
      </c>
      <c r="BI165" s="192">
        <f>IF(N165="nulová",J165,0)</f>
        <v>0</v>
      </c>
      <c r="BJ165" s="19" t="s">
        <v>85</v>
      </c>
      <c r="BK165" s="192">
        <f>ROUND(I165*H165,2)</f>
        <v>0</v>
      </c>
      <c r="BL165" s="19" t="s">
        <v>350</v>
      </c>
      <c r="BM165" s="191" t="s">
        <v>380</v>
      </c>
    </row>
    <row r="166" s="14" customFormat="1">
      <c r="A166" s="14"/>
      <c r="B166" s="210"/>
      <c r="C166" s="14"/>
      <c r="D166" s="193" t="s">
        <v>271</v>
      </c>
      <c r="E166" s="211" t="s">
        <v>1</v>
      </c>
      <c r="F166" s="212" t="s">
        <v>1334</v>
      </c>
      <c r="G166" s="14"/>
      <c r="H166" s="213">
        <v>16</v>
      </c>
      <c r="I166" s="214"/>
      <c r="J166" s="14"/>
      <c r="K166" s="14"/>
      <c r="L166" s="210"/>
      <c r="M166" s="215"/>
      <c r="N166" s="216"/>
      <c r="O166" s="216"/>
      <c r="P166" s="216"/>
      <c r="Q166" s="216"/>
      <c r="R166" s="216"/>
      <c r="S166" s="216"/>
      <c r="T166" s="217"/>
      <c r="U166" s="14"/>
      <c r="V166" s="14"/>
      <c r="W166" s="14"/>
      <c r="X166" s="14"/>
      <c r="Y166" s="14"/>
      <c r="Z166" s="14"/>
      <c r="AA166" s="14"/>
      <c r="AB166" s="14"/>
      <c r="AC166" s="14"/>
      <c r="AD166" s="14"/>
      <c r="AE166" s="14"/>
      <c r="AT166" s="211" t="s">
        <v>271</v>
      </c>
      <c r="AU166" s="211" t="s">
        <v>87</v>
      </c>
      <c r="AV166" s="14" t="s">
        <v>87</v>
      </c>
      <c r="AW166" s="14" t="s">
        <v>32</v>
      </c>
      <c r="AX166" s="14" t="s">
        <v>77</v>
      </c>
      <c r="AY166" s="211" t="s">
        <v>177</v>
      </c>
    </row>
    <row r="167" s="15" customFormat="1">
      <c r="A167" s="15"/>
      <c r="B167" s="218"/>
      <c r="C167" s="15"/>
      <c r="D167" s="193" t="s">
        <v>271</v>
      </c>
      <c r="E167" s="219" t="s">
        <v>1</v>
      </c>
      <c r="F167" s="220" t="s">
        <v>276</v>
      </c>
      <c r="G167" s="15"/>
      <c r="H167" s="221">
        <v>16</v>
      </c>
      <c r="I167" s="222"/>
      <c r="J167" s="15"/>
      <c r="K167" s="15"/>
      <c r="L167" s="218"/>
      <c r="M167" s="223"/>
      <c r="N167" s="224"/>
      <c r="O167" s="224"/>
      <c r="P167" s="224"/>
      <c r="Q167" s="224"/>
      <c r="R167" s="224"/>
      <c r="S167" s="224"/>
      <c r="T167" s="225"/>
      <c r="U167" s="15"/>
      <c r="V167" s="15"/>
      <c r="W167" s="15"/>
      <c r="X167" s="15"/>
      <c r="Y167" s="15"/>
      <c r="Z167" s="15"/>
      <c r="AA167" s="15"/>
      <c r="AB167" s="15"/>
      <c r="AC167" s="15"/>
      <c r="AD167" s="15"/>
      <c r="AE167" s="15"/>
      <c r="AT167" s="219" t="s">
        <v>271</v>
      </c>
      <c r="AU167" s="219" t="s">
        <v>87</v>
      </c>
      <c r="AV167" s="15" t="s">
        <v>269</v>
      </c>
      <c r="AW167" s="15" t="s">
        <v>32</v>
      </c>
      <c r="AX167" s="15" t="s">
        <v>85</v>
      </c>
      <c r="AY167" s="219" t="s">
        <v>177</v>
      </c>
    </row>
    <row r="168" s="2" customFormat="1" ht="21.75" customHeight="1">
      <c r="A168" s="38"/>
      <c r="B168" s="179"/>
      <c r="C168" s="180" t="s">
        <v>335</v>
      </c>
      <c r="D168" s="180" t="s">
        <v>180</v>
      </c>
      <c r="E168" s="181" t="s">
        <v>1335</v>
      </c>
      <c r="F168" s="182" t="s">
        <v>1336</v>
      </c>
      <c r="G168" s="183" t="s">
        <v>369</v>
      </c>
      <c r="H168" s="184">
        <v>3</v>
      </c>
      <c r="I168" s="185"/>
      <c r="J168" s="186">
        <f>ROUND(I168*H168,2)</f>
        <v>0</v>
      </c>
      <c r="K168" s="182" t="s">
        <v>268</v>
      </c>
      <c r="L168" s="39"/>
      <c r="M168" s="187" t="s">
        <v>1</v>
      </c>
      <c r="N168" s="188" t="s">
        <v>42</v>
      </c>
      <c r="O168" s="77"/>
      <c r="P168" s="189">
        <f>O168*H168</f>
        <v>0</v>
      </c>
      <c r="Q168" s="189">
        <v>0.0030422499999999998</v>
      </c>
      <c r="R168" s="189">
        <f>Q168*H168</f>
        <v>0.0091267499999999994</v>
      </c>
      <c r="S168" s="189">
        <v>0</v>
      </c>
      <c r="T168" s="190">
        <f>S168*H168</f>
        <v>0</v>
      </c>
      <c r="U168" s="38"/>
      <c r="V168" s="38"/>
      <c r="W168" s="38"/>
      <c r="X168" s="38"/>
      <c r="Y168" s="38"/>
      <c r="Z168" s="38"/>
      <c r="AA168" s="38"/>
      <c r="AB168" s="38"/>
      <c r="AC168" s="38"/>
      <c r="AD168" s="38"/>
      <c r="AE168" s="38"/>
      <c r="AR168" s="191" t="s">
        <v>350</v>
      </c>
      <c r="AT168" s="191" t="s">
        <v>180</v>
      </c>
      <c r="AU168" s="191" t="s">
        <v>87</v>
      </c>
      <c r="AY168" s="19" t="s">
        <v>177</v>
      </c>
      <c r="BE168" s="192">
        <f>IF(N168="základní",J168,0)</f>
        <v>0</v>
      </c>
      <c r="BF168" s="192">
        <f>IF(N168="snížená",J168,0)</f>
        <v>0</v>
      </c>
      <c r="BG168" s="192">
        <f>IF(N168="zákl. přenesená",J168,0)</f>
        <v>0</v>
      </c>
      <c r="BH168" s="192">
        <f>IF(N168="sníž. přenesená",J168,0)</f>
        <v>0</v>
      </c>
      <c r="BI168" s="192">
        <f>IF(N168="nulová",J168,0)</f>
        <v>0</v>
      </c>
      <c r="BJ168" s="19" t="s">
        <v>85</v>
      </c>
      <c r="BK168" s="192">
        <f>ROUND(I168*H168,2)</f>
        <v>0</v>
      </c>
      <c r="BL168" s="19" t="s">
        <v>350</v>
      </c>
      <c r="BM168" s="191" t="s">
        <v>389</v>
      </c>
    </row>
    <row r="169" s="14" customFormat="1">
      <c r="A169" s="14"/>
      <c r="B169" s="210"/>
      <c r="C169" s="14"/>
      <c r="D169" s="193" t="s">
        <v>271</v>
      </c>
      <c r="E169" s="211" t="s">
        <v>1</v>
      </c>
      <c r="F169" s="212" t="s">
        <v>1337</v>
      </c>
      <c r="G169" s="14"/>
      <c r="H169" s="213">
        <v>3</v>
      </c>
      <c r="I169" s="214"/>
      <c r="J169" s="14"/>
      <c r="K169" s="14"/>
      <c r="L169" s="210"/>
      <c r="M169" s="215"/>
      <c r="N169" s="216"/>
      <c r="O169" s="216"/>
      <c r="P169" s="216"/>
      <c r="Q169" s="216"/>
      <c r="R169" s="216"/>
      <c r="S169" s="216"/>
      <c r="T169" s="217"/>
      <c r="U169" s="14"/>
      <c r="V169" s="14"/>
      <c r="W169" s="14"/>
      <c r="X169" s="14"/>
      <c r="Y169" s="14"/>
      <c r="Z169" s="14"/>
      <c r="AA169" s="14"/>
      <c r="AB169" s="14"/>
      <c r="AC169" s="14"/>
      <c r="AD169" s="14"/>
      <c r="AE169" s="14"/>
      <c r="AT169" s="211" t="s">
        <v>271</v>
      </c>
      <c r="AU169" s="211" t="s">
        <v>87</v>
      </c>
      <c r="AV169" s="14" t="s">
        <v>87</v>
      </c>
      <c r="AW169" s="14" t="s">
        <v>32</v>
      </c>
      <c r="AX169" s="14" t="s">
        <v>77</v>
      </c>
      <c r="AY169" s="211" t="s">
        <v>177</v>
      </c>
    </row>
    <row r="170" s="15" customFormat="1">
      <c r="A170" s="15"/>
      <c r="B170" s="218"/>
      <c r="C170" s="15"/>
      <c r="D170" s="193" t="s">
        <v>271</v>
      </c>
      <c r="E170" s="219" t="s">
        <v>1</v>
      </c>
      <c r="F170" s="220" t="s">
        <v>276</v>
      </c>
      <c r="G170" s="15"/>
      <c r="H170" s="221">
        <v>3</v>
      </c>
      <c r="I170" s="222"/>
      <c r="J170" s="15"/>
      <c r="K170" s="15"/>
      <c r="L170" s="218"/>
      <c r="M170" s="223"/>
      <c r="N170" s="224"/>
      <c r="O170" s="224"/>
      <c r="P170" s="224"/>
      <c r="Q170" s="224"/>
      <c r="R170" s="224"/>
      <c r="S170" s="224"/>
      <c r="T170" s="225"/>
      <c r="U170" s="15"/>
      <c r="V170" s="15"/>
      <c r="W170" s="15"/>
      <c r="X170" s="15"/>
      <c r="Y170" s="15"/>
      <c r="Z170" s="15"/>
      <c r="AA170" s="15"/>
      <c r="AB170" s="15"/>
      <c r="AC170" s="15"/>
      <c r="AD170" s="15"/>
      <c r="AE170" s="15"/>
      <c r="AT170" s="219" t="s">
        <v>271</v>
      </c>
      <c r="AU170" s="219" t="s">
        <v>87</v>
      </c>
      <c r="AV170" s="15" t="s">
        <v>269</v>
      </c>
      <c r="AW170" s="15" t="s">
        <v>32</v>
      </c>
      <c r="AX170" s="15" t="s">
        <v>85</v>
      </c>
      <c r="AY170" s="219" t="s">
        <v>177</v>
      </c>
    </row>
    <row r="171" s="2" customFormat="1" ht="21.75" customHeight="1">
      <c r="A171" s="38"/>
      <c r="B171" s="179"/>
      <c r="C171" s="180" t="s">
        <v>339</v>
      </c>
      <c r="D171" s="180" t="s">
        <v>180</v>
      </c>
      <c r="E171" s="181" t="s">
        <v>1338</v>
      </c>
      <c r="F171" s="182" t="s">
        <v>1339</v>
      </c>
      <c r="G171" s="183" t="s">
        <v>369</v>
      </c>
      <c r="H171" s="184">
        <v>9</v>
      </c>
      <c r="I171" s="185"/>
      <c r="J171" s="186">
        <f>ROUND(I171*H171,2)</f>
        <v>0</v>
      </c>
      <c r="K171" s="182" t="s">
        <v>268</v>
      </c>
      <c r="L171" s="39"/>
      <c r="M171" s="187" t="s">
        <v>1</v>
      </c>
      <c r="N171" s="188" t="s">
        <v>42</v>
      </c>
      <c r="O171" s="77"/>
      <c r="P171" s="189">
        <f>O171*H171</f>
        <v>0</v>
      </c>
      <c r="Q171" s="189">
        <v>0.00058679999999999995</v>
      </c>
      <c r="R171" s="189">
        <f>Q171*H171</f>
        <v>0.0052811999999999998</v>
      </c>
      <c r="S171" s="189">
        <v>0</v>
      </c>
      <c r="T171" s="190">
        <f>S171*H171</f>
        <v>0</v>
      </c>
      <c r="U171" s="38"/>
      <c r="V171" s="38"/>
      <c r="W171" s="38"/>
      <c r="X171" s="38"/>
      <c r="Y171" s="38"/>
      <c r="Z171" s="38"/>
      <c r="AA171" s="38"/>
      <c r="AB171" s="38"/>
      <c r="AC171" s="38"/>
      <c r="AD171" s="38"/>
      <c r="AE171" s="38"/>
      <c r="AR171" s="191" t="s">
        <v>350</v>
      </c>
      <c r="AT171" s="191" t="s">
        <v>180</v>
      </c>
      <c r="AU171" s="191" t="s">
        <v>87</v>
      </c>
      <c r="AY171" s="19" t="s">
        <v>177</v>
      </c>
      <c r="BE171" s="192">
        <f>IF(N171="základní",J171,0)</f>
        <v>0</v>
      </c>
      <c r="BF171" s="192">
        <f>IF(N171="snížená",J171,0)</f>
        <v>0</v>
      </c>
      <c r="BG171" s="192">
        <f>IF(N171="zákl. přenesená",J171,0)</f>
        <v>0</v>
      </c>
      <c r="BH171" s="192">
        <f>IF(N171="sníž. přenesená",J171,0)</f>
        <v>0</v>
      </c>
      <c r="BI171" s="192">
        <f>IF(N171="nulová",J171,0)</f>
        <v>0</v>
      </c>
      <c r="BJ171" s="19" t="s">
        <v>85</v>
      </c>
      <c r="BK171" s="192">
        <f>ROUND(I171*H171,2)</f>
        <v>0</v>
      </c>
      <c r="BL171" s="19" t="s">
        <v>350</v>
      </c>
      <c r="BM171" s="191" t="s">
        <v>406</v>
      </c>
    </row>
    <row r="172" s="14" customFormat="1">
      <c r="A172" s="14"/>
      <c r="B172" s="210"/>
      <c r="C172" s="14"/>
      <c r="D172" s="193" t="s">
        <v>271</v>
      </c>
      <c r="E172" s="211" t="s">
        <v>1</v>
      </c>
      <c r="F172" s="212" t="s">
        <v>1340</v>
      </c>
      <c r="G172" s="14"/>
      <c r="H172" s="213">
        <v>9</v>
      </c>
      <c r="I172" s="214"/>
      <c r="J172" s="14"/>
      <c r="K172" s="14"/>
      <c r="L172" s="210"/>
      <c r="M172" s="215"/>
      <c r="N172" s="216"/>
      <c r="O172" s="216"/>
      <c r="P172" s="216"/>
      <c r="Q172" s="216"/>
      <c r="R172" s="216"/>
      <c r="S172" s="216"/>
      <c r="T172" s="217"/>
      <c r="U172" s="14"/>
      <c r="V172" s="14"/>
      <c r="W172" s="14"/>
      <c r="X172" s="14"/>
      <c r="Y172" s="14"/>
      <c r="Z172" s="14"/>
      <c r="AA172" s="14"/>
      <c r="AB172" s="14"/>
      <c r="AC172" s="14"/>
      <c r="AD172" s="14"/>
      <c r="AE172" s="14"/>
      <c r="AT172" s="211" t="s">
        <v>271</v>
      </c>
      <c r="AU172" s="211" t="s">
        <v>87</v>
      </c>
      <c r="AV172" s="14" t="s">
        <v>87</v>
      </c>
      <c r="AW172" s="14" t="s">
        <v>32</v>
      </c>
      <c r="AX172" s="14" t="s">
        <v>77</v>
      </c>
      <c r="AY172" s="211" t="s">
        <v>177</v>
      </c>
    </row>
    <row r="173" s="15" customFormat="1">
      <c r="A173" s="15"/>
      <c r="B173" s="218"/>
      <c r="C173" s="15"/>
      <c r="D173" s="193" t="s">
        <v>271</v>
      </c>
      <c r="E173" s="219" t="s">
        <v>1</v>
      </c>
      <c r="F173" s="220" t="s">
        <v>276</v>
      </c>
      <c r="G173" s="15"/>
      <c r="H173" s="221">
        <v>9</v>
      </c>
      <c r="I173" s="222"/>
      <c r="J173" s="15"/>
      <c r="K173" s="15"/>
      <c r="L173" s="218"/>
      <c r="M173" s="223"/>
      <c r="N173" s="224"/>
      <c r="O173" s="224"/>
      <c r="P173" s="224"/>
      <c r="Q173" s="224"/>
      <c r="R173" s="224"/>
      <c r="S173" s="224"/>
      <c r="T173" s="225"/>
      <c r="U173" s="15"/>
      <c r="V173" s="15"/>
      <c r="W173" s="15"/>
      <c r="X173" s="15"/>
      <c r="Y173" s="15"/>
      <c r="Z173" s="15"/>
      <c r="AA173" s="15"/>
      <c r="AB173" s="15"/>
      <c r="AC173" s="15"/>
      <c r="AD173" s="15"/>
      <c r="AE173" s="15"/>
      <c r="AT173" s="219" t="s">
        <v>271</v>
      </c>
      <c r="AU173" s="219" t="s">
        <v>87</v>
      </c>
      <c r="AV173" s="15" t="s">
        <v>269</v>
      </c>
      <c r="AW173" s="15" t="s">
        <v>32</v>
      </c>
      <c r="AX173" s="15" t="s">
        <v>85</v>
      </c>
      <c r="AY173" s="219" t="s">
        <v>177</v>
      </c>
    </row>
    <row r="174" s="2" customFormat="1" ht="16.5" customHeight="1">
      <c r="A174" s="38"/>
      <c r="B174" s="179"/>
      <c r="C174" s="226" t="s">
        <v>343</v>
      </c>
      <c r="D174" s="226" t="s">
        <v>330</v>
      </c>
      <c r="E174" s="227" t="s">
        <v>1341</v>
      </c>
      <c r="F174" s="228" t="s">
        <v>1342</v>
      </c>
      <c r="G174" s="229" t="s">
        <v>327</v>
      </c>
      <c r="H174" s="230">
        <v>1</v>
      </c>
      <c r="I174" s="231"/>
      <c r="J174" s="232">
        <f>ROUND(I174*H174,2)</f>
        <v>0</v>
      </c>
      <c r="K174" s="228" t="s">
        <v>1</v>
      </c>
      <c r="L174" s="233"/>
      <c r="M174" s="234" t="s">
        <v>1</v>
      </c>
      <c r="N174" s="235" t="s">
        <v>42</v>
      </c>
      <c r="O174" s="77"/>
      <c r="P174" s="189">
        <f>O174*H174</f>
        <v>0</v>
      </c>
      <c r="Q174" s="189">
        <v>0</v>
      </c>
      <c r="R174" s="189">
        <f>Q174*H174</f>
        <v>0</v>
      </c>
      <c r="S174" s="189">
        <v>0</v>
      </c>
      <c r="T174" s="190">
        <f>S174*H174</f>
        <v>0</v>
      </c>
      <c r="U174" s="38"/>
      <c r="V174" s="38"/>
      <c r="W174" s="38"/>
      <c r="X174" s="38"/>
      <c r="Y174" s="38"/>
      <c r="Z174" s="38"/>
      <c r="AA174" s="38"/>
      <c r="AB174" s="38"/>
      <c r="AC174" s="38"/>
      <c r="AD174" s="38"/>
      <c r="AE174" s="38"/>
      <c r="AR174" s="191" t="s">
        <v>440</v>
      </c>
      <c r="AT174" s="191" t="s">
        <v>330</v>
      </c>
      <c r="AU174" s="191" t="s">
        <v>87</v>
      </c>
      <c r="AY174" s="19" t="s">
        <v>177</v>
      </c>
      <c r="BE174" s="192">
        <f>IF(N174="základní",J174,0)</f>
        <v>0</v>
      </c>
      <c r="BF174" s="192">
        <f>IF(N174="snížená",J174,0)</f>
        <v>0</v>
      </c>
      <c r="BG174" s="192">
        <f>IF(N174="zákl. přenesená",J174,0)</f>
        <v>0</v>
      </c>
      <c r="BH174" s="192">
        <f>IF(N174="sníž. přenesená",J174,0)</f>
        <v>0</v>
      </c>
      <c r="BI174" s="192">
        <f>IF(N174="nulová",J174,0)</f>
        <v>0</v>
      </c>
      <c r="BJ174" s="19" t="s">
        <v>85</v>
      </c>
      <c r="BK174" s="192">
        <f>ROUND(I174*H174,2)</f>
        <v>0</v>
      </c>
      <c r="BL174" s="19" t="s">
        <v>350</v>
      </c>
      <c r="BM174" s="191" t="s">
        <v>415</v>
      </c>
    </row>
    <row r="175" s="14" customFormat="1">
      <c r="A175" s="14"/>
      <c r="B175" s="210"/>
      <c r="C175" s="14"/>
      <c r="D175" s="193" t="s">
        <v>271</v>
      </c>
      <c r="E175" s="211" t="s">
        <v>1</v>
      </c>
      <c r="F175" s="212" t="s">
        <v>1343</v>
      </c>
      <c r="G175" s="14"/>
      <c r="H175" s="213">
        <v>1</v>
      </c>
      <c r="I175" s="214"/>
      <c r="J175" s="14"/>
      <c r="K175" s="14"/>
      <c r="L175" s="210"/>
      <c r="M175" s="215"/>
      <c r="N175" s="216"/>
      <c r="O175" s="216"/>
      <c r="P175" s="216"/>
      <c r="Q175" s="216"/>
      <c r="R175" s="216"/>
      <c r="S175" s="216"/>
      <c r="T175" s="217"/>
      <c r="U175" s="14"/>
      <c r="V175" s="14"/>
      <c r="W175" s="14"/>
      <c r="X175" s="14"/>
      <c r="Y175" s="14"/>
      <c r="Z175" s="14"/>
      <c r="AA175" s="14"/>
      <c r="AB175" s="14"/>
      <c r="AC175" s="14"/>
      <c r="AD175" s="14"/>
      <c r="AE175" s="14"/>
      <c r="AT175" s="211" t="s">
        <v>271</v>
      </c>
      <c r="AU175" s="211" t="s">
        <v>87</v>
      </c>
      <c r="AV175" s="14" t="s">
        <v>87</v>
      </c>
      <c r="AW175" s="14" t="s">
        <v>32</v>
      </c>
      <c r="AX175" s="14" t="s">
        <v>77</v>
      </c>
      <c r="AY175" s="211" t="s">
        <v>177</v>
      </c>
    </row>
    <row r="176" s="15" customFormat="1">
      <c r="A176" s="15"/>
      <c r="B176" s="218"/>
      <c r="C176" s="15"/>
      <c r="D176" s="193" t="s">
        <v>271</v>
      </c>
      <c r="E176" s="219" t="s">
        <v>1</v>
      </c>
      <c r="F176" s="220" t="s">
        <v>276</v>
      </c>
      <c r="G176" s="15"/>
      <c r="H176" s="221">
        <v>1</v>
      </c>
      <c r="I176" s="222"/>
      <c r="J176" s="15"/>
      <c r="K176" s="15"/>
      <c r="L176" s="218"/>
      <c r="M176" s="223"/>
      <c r="N176" s="224"/>
      <c r="O176" s="224"/>
      <c r="P176" s="224"/>
      <c r="Q176" s="224"/>
      <c r="R176" s="224"/>
      <c r="S176" s="224"/>
      <c r="T176" s="225"/>
      <c r="U176" s="15"/>
      <c r="V176" s="15"/>
      <c r="W176" s="15"/>
      <c r="X176" s="15"/>
      <c r="Y176" s="15"/>
      <c r="Z176" s="15"/>
      <c r="AA176" s="15"/>
      <c r="AB176" s="15"/>
      <c r="AC176" s="15"/>
      <c r="AD176" s="15"/>
      <c r="AE176" s="15"/>
      <c r="AT176" s="219" t="s">
        <v>271</v>
      </c>
      <c r="AU176" s="219" t="s">
        <v>87</v>
      </c>
      <c r="AV176" s="15" t="s">
        <v>269</v>
      </c>
      <c r="AW176" s="15" t="s">
        <v>32</v>
      </c>
      <c r="AX176" s="15" t="s">
        <v>85</v>
      </c>
      <c r="AY176" s="219" t="s">
        <v>177</v>
      </c>
    </row>
    <row r="177" s="2" customFormat="1" ht="21.75" customHeight="1">
      <c r="A177" s="38"/>
      <c r="B177" s="179"/>
      <c r="C177" s="180" t="s">
        <v>8</v>
      </c>
      <c r="D177" s="180" t="s">
        <v>180</v>
      </c>
      <c r="E177" s="181" t="s">
        <v>1344</v>
      </c>
      <c r="F177" s="182" t="s">
        <v>1345</v>
      </c>
      <c r="G177" s="183" t="s">
        <v>369</v>
      </c>
      <c r="H177" s="184">
        <v>22</v>
      </c>
      <c r="I177" s="185"/>
      <c r="J177" s="186">
        <f>ROUND(I177*H177,2)</f>
        <v>0</v>
      </c>
      <c r="K177" s="182" t="s">
        <v>268</v>
      </c>
      <c r="L177" s="39"/>
      <c r="M177" s="187" t="s">
        <v>1</v>
      </c>
      <c r="N177" s="188" t="s">
        <v>42</v>
      </c>
      <c r="O177" s="77"/>
      <c r="P177" s="189">
        <f>O177*H177</f>
        <v>0</v>
      </c>
      <c r="Q177" s="189">
        <v>0.0020098999999999998</v>
      </c>
      <c r="R177" s="189">
        <f>Q177*H177</f>
        <v>0.044217799999999995</v>
      </c>
      <c r="S177" s="189">
        <v>0</v>
      </c>
      <c r="T177" s="190">
        <f>S177*H177</f>
        <v>0</v>
      </c>
      <c r="U177" s="38"/>
      <c r="V177" s="38"/>
      <c r="W177" s="38"/>
      <c r="X177" s="38"/>
      <c r="Y177" s="38"/>
      <c r="Z177" s="38"/>
      <c r="AA177" s="38"/>
      <c r="AB177" s="38"/>
      <c r="AC177" s="38"/>
      <c r="AD177" s="38"/>
      <c r="AE177" s="38"/>
      <c r="AR177" s="191" t="s">
        <v>350</v>
      </c>
      <c r="AT177" s="191" t="s">
        <v>180</v>
      </c>
      <c r="AU177" s="191" t="s">
        <v>87</v>
      </c>
      <c r="AY177" s="19" t="s">
        <v>177</v>
      </c>
      <c r="BE177" s="192">
        <f>IF(N177="základní",J177,0)</f>
        <v>0</v>
      </c>
      <c r="BF177" s="192">
        <f>IF(N177="snížená",J177,0)</f>
        <v>0</v>
      </c>
      <c r="BG177" s="192">
        <f>IF(N177="zákl. přenesená",J177,0)</f>
        <v>0</v>
      </c>
      <c r="BH177" s="192">
        <f>IF(N177="sníž. přenesená",J177,0)</f>
        <v>0</v>
      </c>
      <c r="BI177" s="192">
        <f>IF(N177="nulová",J177,0)</f>
        <v>0</v>
      </c>
      <c r="BJ177" s="19" t="s">
        <v>85</v>
      </c>
      <c r="BK177" s="192">
        <f>ROUND(I177*H177,2)</f>
        <v>0</v>
      </c>
      <c r="BL177" s="19" t="s">
        <v>350</v>
      </c>
      <c r="BM177" s="191" t="s">
        <v>431</v>
      </c>
    </row>
    <row r="178" s="14" customFormat="1">
      <c r="A178" s="14"/>
      <c r="B178" s="210"/>
      <c r="C178" s="14"/>
      <c r="D178" s="193" t="s">
        <v>271</v>
      </c>
      <c r="E178" s="211" t="s">
        <v>1</v>
      </c>
      <c r="F178" s="212" t="s">
        <v>1346</v>
      </c>
      <c r="G178" s="14"/>
      <c r="H178" s="213">
        <v>22</v>
      </c>
      <c r="I178" s="214"/>
      <c r="J178" s="14"/>
      <c r="K178" s="14"/>
      <c r="L178" s="210"/>
      <c r="M178" s="215"/>
      <c r="N178" s="216"/>
      <c r="O178" s="216"/>
      <c r="P178" s="216"/>
      <c r="Q178" s="216"/>
      <c r="R178" s="216"/>
      <c r="S178" s="216"/>
      <c r="T178" s="217"/>
      <c r="U178" s="14"/>
      <c r="V178" s="14"/>
      <c r="W178" s="14"/>
      <c r="X178" s="14"/>
      <c r="Y178" s="14"/>
      <c r="Z178" s="14"/>
      <c r="AA178" s="14"/>
      <c r="AB178" s="14"/>
      <c r="AC178" s="14"/>
      <c r="AD178" s="14"/>
      <c r="AE178" s="14"/>
      <c r="AT178" s="211" t="s">
        <v>271</v>
      </c>
      <c r="AU178" s="211" t="s">
        <v>87</v>
      </c>
      <c r="AV178" s="14" t="s">
        <v>87</v>
      </c>
      <c r="AW178" s="14" t="s">
        <v>32</v>
      </c>
      <c r="AX178" s="14" t="s">
        <v>77</v>
      </c>
      <c r="AY178" s="211" t="s">
        <v>177</v>
      </c>
    </row>
    <row r="179" s="15" customFormat="1">
      <c r="A179" s="15"/>
      <c r="B179" s="218"/>
      <c r="C179" s="15"/>
      <c r="D179" s="193" t="s">
        <v>271</v>
      </c>
      <c r="E179" s="219" t="s">
        <v>1</v>
      </c>
      <c r="F179" s="220" t="s">
        <v>276</v>
      </c>
      <c r="G179" s="15"/>
      <c r="H179" s="221">
        <v>22</v>
      </c>
      <c r="I179" s="222"/>
      <c r="J179" s="15"/>
      <c r="K179" s="15"/>
      <c r="L179" s="218"/>
      <c r="M179" s="223"/>
      <c r="N179" s="224"/>
      <c r="O179" s="224"/>
      <c r="P179" s="224"/>
      <c r="Q179" s="224"/>
      <c r="R179" s="224"/>
      <c r="S179" s="224"/>
      <c r="T179" s="225"/>
      <c r="U179" s="15"/>
      <c r="V179" s="15"/>
      <c r="W179" s="15"/>
      <c r="X179" s="15"/>
      <c r="Y179" s="15"/>
      <c r="Z179" s="15"/>
      <c r="AA179" s="15"/>
      <c r="AB179" s="15"/>
      <c r="AC179" s="15"/>
      <c r="AD179" s="15"/>
      <c r="AE179" s="15"/>
      <c r="AT179" s="219" t="s">
        <v>271</v>
      </c>
      <c r="AU179" s="219" t="s">
        <v>87</v>
      </c>
      <c r="AV179" s="15" t="s">
        <v>269</v>
      </c>
      <c r="AW179" s="15" t="s">
        <v>32</v>
      </c>
      <c r="AX179" s="15" t="s">
        <v>85</v>
      </c>
      <c r="AY179" s="219" t="s">
        <v>177</v>
      </c>
    </row>
    <row r="180" s="2" customFormat="1" ht="16.5" customHeight="1">
      <c r="A180" s="38"/>
      <c r="B180" s="179"/>
      <c r="C180" s="226" t="s">
        <v>350</v>
      </c>
      <c r="D180" s="226" t="s">
        <v>330</v>
      </c>
      <c r="E180" s="227" t="s">
        <v>1347</v>
      </c>
      <c r="F180" s="228" t="s">
        <v>1348</v>
      </c>
      <c r="G180" s="229" t="s">
        <v>327</v>
      </c>
      <c r="H180" s="230">
        <v>5</v>
      </c>
      <c r="I180" s="231"/>
      <c r="J180" s="232">
        <f>ROUND(I180*H180,2)</f>
        <v>0</v>
      </c>
      <c r="K180" s="228" t="s">
        <v>1</v>
      </c>
      <c r="L180" s="233"/>
      <c r="M180" s="234" t="s">
        <v>1</v>
      </c>
      <c r="N180" s="235" t="s">
        <v>42</v>
      </c>
      <c r="O180" s="77"/>
      <c r="P180" s="189">
        <f>O180*H180</f>
        <v>0</v>
      </c>
      <c r="Q180" s="189">
        <v>0</v>
      </c>
      <c r="R180" s="189">
        <f>Q180*H180</f>
        <v>0</v>
      </c>
      <c r="S180" s="189">
        <v>0</v>
      </c>
      <c r="T180" s="190">
        <f>S180*H180</f>
        <v>0</v>
      </c>
      <c r="U180" s="38"/>
      <c r="V180" s="38"/>
      <c r="W180" s="38"/>
      <c r="X180" s="38"/>
      <c r="Y180" s="38"/>
      <c r="Z180" s="38"/>
      <c r="AA180" s="38"/>
      <c r="AB180" s="38"/>
      <c r="AC180" s="38"/>
      <c r="AD180" s="38"/>
      <c r="AE180" s="38"/>
      <c r="AR180" s="191" t="s">
        <v>440</v>
      </c>
      <c r="AT180" s="191" t="s">
        <v>330</v>
      </c>
      <c r="AU180" s="191" t="s">
        <v>87</v>
      </c>
      <c r="AY180" s="19" t="s">
        <v>177</v>
      </c>
      <c r="BE180" s="192">
        <f>IF(N180="základní",J180,0)</f>
        <v>0</v>
      </c>
      <c r="BF180" s="192">
        <f>IF(N180="snížená",J180,0)</f>
        <v>0</v>
      </c>
      <c r="BG180" s="192">
        <f>IF(N180="zákl. přenesená",J180,0)</f>
        <v>0</v>
      </c>
      <c r="BH180" s="192">
        <f>IF(N180="sníž. přenesená",J180,0)</f>
        <v>0</v>
      </c>
      <c r="BI180" s="192">
        <f>IF(N180="nulová",J180,0)</f>
        <v>0</v>
      </c>
      <c r="BJ180" s="19" t="s">
        <v>85</v>
      </c>
      <c r="BK180" s="192">
        <f>ROUND(I180*H180,2)</f>
        <v>0</v>
      </c>
      <c r="BL180" s="19" t="s">
        <v>350</v>
      </c>
      <c r="BM180" s="191" t="s">
        <v>440</v>
      </c>
    </row>
    <row r="181" s="14" customFormat="1">
      <c r="A181" s="14"/>
      <c r="B181" s="210"/>
      <c r="C181" s="14"/>
      <c r="D181" s="193" t="s">
        <v>271</v>
      </c>
      <c r="E181" s="211" t="s">
        <v>1</v>
      </c>
      <c r="F181" s="212" t="s">
        <v>1349</v>
      </c>
      <c r="G181" s="14"/>
      <c r="H181" s="213">
        <v>5</v>
      </c>
      <c r="I181" s="214"/>
      <c r="J181" s="14"/>
      <c r="K181" s="14"/>
      <c r="L181" s="210"/>
      <c r="M181" s="215"/>
      <c r="N181" s="216"/>
      <c r="O181" s="216"/>
      <c r="P181" s="216"/>
      <c r="Q181" s="216"/>
      <c r="R181" s="216"/>
      <c r="S181" s="216"/>
      <c r="T181" s="217"/>
      <c r="U181" s="14"/>
      <c r="V181" s="14"/>
      <c r="W181" s="14"/>
      <c r="X181" s="14"/>
      <c r="Y181" s="14"/>
      <c r="Z181" s="14"/>
      <c r="AA181" s="14"/>
      <c r="AB181" s="14"/>
      <c r="AC181" s="14"/>
      <c r="AD181" s="14"/>
      <c r="AE181" s="14"/>
      <c r="AT181" s="211" t="s">
        <v>271</v>
      </c>
      <c r="AU181" s="211" t="s">
        <v>87</v>
      </c>
      <c r="AV181" s="14" t="s">
        <v>87</v>
      </c>
      <c r="AW181" s="14" t="s">
        <v>32</v>
      </c>
      <c r="AX181" s="14" t="s">
        <v>77</v>
      </c>
      <c r="AY181" s="211" t="s">
        <v>177</v>
      </c>
    </row>
    <row r="182" s="15" customFormat="1">
      <c r="A182" s="15"/>
      <c r="B182" s="218"/>
      <c r="C182" s="15"/>
      <c r="D182" s="193" t="s">
        <v>271</v>
      </c>
      <c r="E182" s="219" t="s">
        <v>1</v>
      </c>
      <c r="F182" s="220" t="s">
        <v>276</v>
      </c>
      <c r="G182" s="15"/>
      <c r="H182" s="221">
        <v>5</v>
      </c>
      <c r="I182" s="222"/>
      <c r="J182" s="15"/>
      <c r="K182" s="15"/>
      <c r="L182" s="218"/>
      <c r="M182" s="223"/>
      <c r="N182" s="224"/>
      <c r="O182" s="224"/>
      <c r="P182" s="224"/>
      <c r="Q182" s="224"/>
      <c r="R182" s="224"/>
      <c r="S182" s="224"/>
      <c r="T182" s="225"/>
      <c r="U182" s="15"/>
      <c r="V182" s="15"/>
      <c r="W182" s="15"/>
      <c r="X182" s="15"/>
      <c r="Y182" s="15"/>
      <c r="Z182" s="15"/>
      <c r="AA182" s="15"/>
      <c r="AB182" s="15"/>
      <c r="AC182" s="15"/>
      <c r="AD182" s="15"/>
      <c r="AE182" s="15"/>
      <c r="AT182" s="219" t="s">
        <v>271</v>
      </c>
      <c r="AU182" s="219" t="s">
        <v>87</v>
      </c>
      <c r="AV182" s="15" t="s">
        <v>269</v>
      </c>
      <c r="AW182" s="15" t="s">
        <v>32</v>
      </c>
      <c r="AX182" s="15" t="s">
        <v>85</v>
      </c>
      <c r="AY182" s="219" t="s">
        <v>177</v>
      </c>
    </row>
    <row r="183" s="2" customFormat="1" ht="21.75" customHeight="1">
      <c r="A183" s="38"/>
      <c r="B183" s="179"/>
      <c r="C183" s="180" t="s">
        <v>356</v>
      </c>
      <c r="D183" s="180" t="s">
        <v>180</v>
      </c>
      <c r="E183" s="181" t="s">
        <v>1350</v>
      </c>
      <c r="F183" s="182" t="s">
        <v>1351</v>
      </c>
      <c r="G183" s="183" t="s">
        <v>369</v>
      </c>
      <c r="H183" s="184">
        <v>5</v>
      </c>
      <c r="I183" s="185"/>
      <c r="J183" s="186">
        <f>ROUND(I183*H183,2)</f>
        <v>0</v>
      </c>
      <c r="K183" s="182" t="s">
        <v>268</v>
      </c>
      <c r="L183" s="39"/>
      <c r="M183" s="187" t="s">
        <v>1</v>
      </c>
      <c r="N183" s="188" t="s">
        <v>42</v>
      </c>
      <c r="O183" s="77"/>
      <c r="P183" s="189">
        <f>O183*H183</f>
        <v>0</v>
      </c>
      <c r="Q183" s="189">
        <v>0.00041189999999999998</v>
      </c>
      <c r="R183" s="189">
        <f>Q183*H183</f>
        <v>0.0020594999999999997</v>
      </c>
      <c r="S183" s="189">
        <v>0</v>
      </c>
      <c r="T183" s="190">
        <f>S183*H183</f>
        <v>0</v>
      </c>
      <c r="U183" s="38"/>
      <c r="V183" s="38"/>
      <c r="W183" s="38"/>
      <c r="X183" s="38"/>
      <c r="Y183" s="38"/>
      <c r="Z183" s="38"/>
      <c r="AA183" s="38"/>
      <c r="AB183" s="38"/>
      <c r="AC183" s="38"/>
      <c r="AD183" s="38"/>
      <c r="AE183" s="38"/>
      <c r="AR183" s="191" t="s">
        <v>350</v>
      </c>
      <c r="AT183" s="191" t="s">
        <v>180</v>
      </c>
      <c r="AU183" s="191" t="s">
        <v>87</v>
      </c>
      <c r="AY183" s="19" t="s">
        <v>177</v>
      </c>
      <c r="BE183" s="192">
        <f>IF(N183="základní",J183,0)</f>
        <v>0</v>
      </c>
      <c r="BF183" s="192">
        <f>IF(N183="snížená",J183,0)</f>
        <v>0</v>
      </c>
      <c r="BG183" s="192">
        <f>IF(N183="zákl. přenesená",J183,0)</f>
        <v>0</v>
      </c>
      <c r="BH183" s="192">
        <f>IF(N183="sníž. přenesená",J183,0)</f>
        <v>0</v>
      </c>
      <c r="BI183" s="192">
        <f>IF(N183="nulová",J183,0)</f>
        <v>0</v>
      </c>
      <c r="BJ183" s="19" t="s">
        <v>85</v>
      </c>
      <c r="BK183" s="192">
        <f>ROUND(I183*H183,2)</f>
        <v>0</v>
      </c>
      <c r="BL183" s="19" t="s">
        <v>350</v>
      </c>
      <c r="BM183" s="191" t="s">
        <v>449</v>
      </c>
    </row>
    <row r="184" s="14" customFormat="1">
      <c r="A184" s="14"/>
      <c r="B184" s="210"/>
      <c r="C184" s="14"/>
      <c r="D184" s="193" t="s">
        <v>271</v>
      </c>
      <c r="E184" s="211" t="s">
        <v>1</v>
      </c>
      <c r="F184" s="212" t="s">
        <v>1352</v>
      </c>
      <c r="G184" s="14"/>
      <c r="H184" s="213">
        <v>5</v>
      </c>
      <c r="I184" s="214"/>
      <c r="J184" s="14"/>
      <c r="K184" s="14"/>
      <c r="L184" s="210"/>
      <c r="M184" s="215"/>
      <c r="N184" s="216"/>
      <c r="O184" s="216"/>
      <c r="P184" s="216"/>
      <c r="Q184" s="216"/>
      <c r="R184" s="216"/>
      <c r="S184" s="216"/>
      <c r="T184" s="217"/>
      <c r="U184" s="14"/>
      <c r="V184" s="14"/>
      <c r="W184" s="14"/>
      <c r="X184" s="14"/>
      <c r="Y184" s="14"/>
      <c r="Z184" s="14"/>
      <c r="AA184" s="14"/>
      <c r="AB184" s="14"/>
      <c r="AC184" s="14"/>
      <c r="AD184" s="14"/>
      <c r="AE184" s="14"/>
      <c r="AT184" s="211" t="s">
        <v>271</v>
      </c>
      <c r="AU184" s="211" t="s">
        <v>87</v>
      </c>
      <c r="AV184" s="14" t="s">
        <v>87</v>
      </c>
      <c r="AW184" s="14" t="s">
        <v>32</v>
      </c>
      <c r="AX184" s="14" t="s">
        <v>77</v>
      </c>
      <c r="AY184" s="211" t="s">
        <v>177</v>
      </c>
    </row>
    <row r="185" s="15" customFormat="1">
      <c r="A185" s="15"/>
      <c r="B185" s="218"/>
      <c r="C185" s="15"/>
      <c r="D185" s="193" t="s">
        <v>271</v>
      </c>
      <c r="E185" s="219" t="s">
        <v>1</v>
      </c>
      <c r="F185" s="220" t="s">
        <v>276</v>
      </c>
      <c r="G185" s="15"/>
      <c r="H185" s="221">
        <v>5</v>
      </c>
      <c r="I185" s="222"/>
      <c r="J185" s="15"/>
      <c r="K185" s="15"/>
      <c r="L185" s="218"/>
      <c r="M185" s="223"/>
      <c r="N185" s="224"/>
      <c r="O185" s="224"/>
      <c r="P185" s="224"/>
      <c r="Q185" s="224"/>
      <c r="R185" s="224"/>
      <c r="S185" s="224"/>
      <c r="T185" s="225"/>
      <c r="U185" s="15"/>
      <c r="V185" s="15"/>
      <c r="W185" s="15"/>
      <c r="X185" s="15"/>
      <c r="Y185" s="15"/>
      <c r="Z185" s="15"/>
      <c r="AA185" s="15"/>
      <c r="AB185" s="15"/>
      <c r="AC185" s="15"/>
      <c r="AD185" s="15"/>
      <c r="AE185" s="15"/>
      <c r="AT185" s="219" t="s">
        <v>271</v>
      </c>
      <c r="AU185" s="219" t="s">
        <v>87</v>
      </c>
      <c r="AV185" s="15" t="s">
        <v>269</v>
      </c>
      <c r="AW185" s="15" t="s">
        <v>32</v>
      </c>
      <c r="AX185" s="15" t="s">
        <v>85</v>
      </c>
      <c r="AY185" s="219" t="s">
        <v>177</v>
      </c>
    </row>
    <row r="186" s="2" customFormat="1" ht="21.75" customHeight="1">
      <c r="A186" s="38"/>
      <c r="B186" s="179"/>
      <c r="C186" s="180" t="s">
        <v>361</v>
      </c>
      <c r="D186" s="180" t="s">
        <v>180</v>
      </c>
      <c r="E186" s="181" t="s">
        <v>1353</v>
      </c>
      <c r="F186" s="182" t="s">
        <v>1354</v>
      </c>
      <c r="G186" s="183" t="s">
        <v>369</v>
      </c>
      <c r="H186" s="184">
        <v>13</v>
      </c>
      <c r="I186" s="185"/>
      <c r="J186" s="186">
        <f>ROUND(I186*H186,2)</f>
        <v>0</v>
      </c>
      <c r="K186" s="182" t="s">
        <v>268</v>
      </c>
      <c r="L186" s="39"/>
      <c r="M186" s="187" t="s">
        <v>1</v>
      </c>
      <c r="N186" s="188" t="s">
        <v>42</v>
      </c>
      <c r="O186" s="77"/>
      <c r="P186" s="189">
        <f>O186*H186</f>
        <v>0</v>
      </c>
      <c r="Q186" s="189">
        <v>0.00047649999999999998</v>
      </c>
      <c r="R186" s="189">
        <f>Q186*H186</f>
        <v>0.0061944999999999995</v>
      </c>
      <c r="S186" s="189">
        <v>0</v>
      </c>
      <c r="T186" s="190">
        <f>S186*H186</f>
        <v>0</v>
      </c>
      <c r="U186" s="38"/>
      <c r="V186" s="38"/>
      <c r="W186" s="38"/>
      <c r="X186" s="38"/>
      <c r="Y186" s="38"/>
      <c r="Z186" s="38"/>
      <c r="AA186" s="38"/>
      <c r="AB186" s="38"/>
      <c r="AC186" s="38"/>
      <c r="AD186" s="38"/>
      <c r="AE186" s="38"/>
      <c r="AR186" s="191" t="s">
        <v>350</v>
      </c>
      <c r="AT186" s="191" t="s">
        <v>180</v>
      </c>
      <c r="AU186" s="191" t="s">
        <v>87</v>
      </c>
      <c r="AY186" s="19" t="s">
        <v>177</v>
      </c>
      <c r="BE186" s="192">
        <f>IF(N186="základní",J186,0)</f>
        <v>0</v>
      </c>
      <c r="BF186" s="192">
        <f>IF(N186="snížená",J186,0)</f>
        <v>0</v>
      </c>
      <c r="BG186" s="192">
        <f>IF(N186="zákl. přenesená",J186,0)</f>
        <v>0</v>
      </c>
      <c r="BH186" s="192">
        <f>IF(N186="sníž. přenesená",J186,0)</f>
        <v>0</v>
      </c>
      <c r="BI186" s="192">
        <f>IF(N186="nulová",J186,0)</f>
        <v>0</v>
      </c>
      <c r="BJ186" s="19" t="s">
        <v>85</v>
      </c>
      <c r="BK186" s="192">
        <f>ROUND(I186*H186,2)</f>
        <v>0</v>
      </c>
      <c r="BL186" s="19" t="s">
        <v>350</v>
      </c>
      <c r="BM186" s="191" t="s">
        <v>459</v>
      </c>
    </row>
    <row r="187" s="14" customFormat="1">
      <c r="A187" s="14"/>
      <c r="B187" s="210"/>
      <c r="C187" s="14"/>
      <c r="D187" s="193" t="s">
        <v>271</v>
      </c>
      <c r="E187" s="211" t="s">
        <v>1</v>
      </c>
      <c r="F187" s="212" t="s">
        <v>1355</v>
      </c>
      <c r="G187" s="14"/>
      <c r="H187" s="213">
        <v>13</v>
      </c>
      <c r="I187" s="214"/>
      <c r="J187" s="14"/>
      <c r="K187" s="14"/>
      <c r="L187" s="210"/>
      <c r="M187" s="215"/>
      <c r="N187" s="216"/>
      <c r="O187" s="216"/>
      <c r="P187" s="216"/>
      <c r="Q187" s="216"/>
      <c r="R187" s="216"/>
      <c r="S187" s="216"/>
      <c r="T187" s="217"/>
      <c r="U187" s="14"/>
      <c r="V187" s="14"/>
      <c r="W187" s="14"/>
      <c r="X187" s="14"/>
      <c r="Y187" s="14"/>
      <c r="Z187" s="14"/>
      <c r="AA187" s="14"/>
      <c r="AB187" s="14"/>
      <c r="AC187" s="14"/>
      <c r="AD187" s="14"/>
      <c r="AE187" s="14"/>
      <c r="AT187" s="211" t="s">
        <v>271</v>
      </c>
      <c r="AU187" s="211" t="s">
        <v>87</v>
      </c>
      <c r="AV187" s="14" t="s">
        <v>87</v>
      </c>
      <c r="AW187" s="14" t="s">
        <v>32</v>
      </c>
      <c r="AX187" s="14" t="s">
        <v>77</v>
      </c>
      <c r="AY187" s="211" t="s">
        <v>177</v>
      </c>
    </row>
    <row r="188" s="15" customFormat="1">
      <c r="A188" s="15"/>
      <c r="B188" s="218"/>
      <c r="C188" s="15"/>
      <c r="D188" s="193" t="s">
        <v>271</v>
      </c>
      <c r="E188" s="219" t="s">
        <v>1</v>
      </c>
      <c r="F188" s="220" t="s">
        <v>276</v>
      </c>
      <c r="G188" s="15"/>
      <c r="H188" s="221">
        <v>13</v>
      </c>
      <c r="I188" s="222"/>
      <c r="J188" s="15"/>
      <c r="K188" s="15"/>
      <c r="L188" s="218"/>
      <c r="M188" s="223"/>
      <c r="N188" s="224"/>
      <c r="O188" s="224"/>
      <c r="P188" s="224"/>
      <c r="Q188" s="224"/>
      <c r="R188" s="224"/>
      <c r="S188" s="224"/>
      <c r="T188" s="225"/>
      <c r="U188" s="15"/>
      <c r="V188" s="15"/>
      <c r="W188" s="15"/>
      <c r="X188" s="15"/>
      <c r="Y188" s="15"/>
      <c r="Z188" s="15"/>
      <c r="AA188" s="15"/>
      <c r="AB188" s="15"/>
      <c r="AC188" s="15"/>
      <c r="AD188" s="15"/>
      <c r="AE188" s="15"/>
      <c r="AT188" s="219" t="s">
        <v>271</v>
      </c>
      <c r="AU188" s="219" t="s">
        <v>87</v>
      </c>
      <c r="AV188" s="15" t="s">
        <v>269</v>
      </c>
      <c r="AW188" s="15" t="s">
        <v>32</v>
      </c>
      <c r="AX188" s="15" t="s">
        <v>85</v>
      </c>
      <c r="AY188" s="219" t="s">
        <v>177</v>
      </c>
    </row>
    <row r="189" s="2" customFormat="1" ht="21.75" customHeight="1">
      <c r="A189" s="38"/>
      <c r="B189" s="179"/>
      <c r="C189" s="180" t="s">
        <v>366</v>
      </c>
      <c r="D189" s="180" t="s">
        <v>180</v>
      </c>
      <c r="E189" s="181" t="s">
        <v>1356</v>
      </c>
      <c r="F189" s="182" t="s">
        <v>1357</v>
      </c>
      <c r="G189" s="183" t="s">
        <v>369</v>
      </c>
      <c r="H189" s="184">
        <v>2</v>
      </c>
      <c r="I189" s="185"/>
      <c r="J189" s="186">
        <f>ROUND(I189*H189,2)</f>
        <v>0</v>
      </c>
      <c r="K189" s="182" t="s">
        <v>268</v>
      </c>
      <c r="L189" s="39"/>
      <c r="M189" s="187" t="s">
        <v>1</v>
      </c>
      <c r="N189" s="188" t="s">
        <v>42</v>
      </c>
      <c r="O189" s="77"/>
      <c r="P189" s="189">
        <f>O189*H189</f>
        <v>0</v>
      </c>
      <c r="Q189" s="189">
        <v>0.0007092</v>
      </c>
      <c r="R189" s="189">
        <f>Q189*H189</f>
        <v>0.0014184</v>
      </c>
      <c r="S189" s="189">
        <v>0</v>
      </c>
      <c r="T189" s="190">
        <f>S189*H189</f>
        <v>0</v>
      </c>
      <c r="U189" s="38"/>
      <c r="V189" s="38"/>
      <c r="W189" s="38"/>
      <c r="X189" s="38"/>
      <c r="Y189" s="38"/>
      <c r="Z189" s="38"/>
      <c r="AA189" s="38"/>
      <c r="AB189" s="38"/>
      <c r="AC189" s="38"/>
      <c r="AD189" s="38"/>
      <c r="AE189" s="38"/>
      <c r="AR189" s="191" t="s">
        <v>350</v>
      </c>
      <c r="AT189" s="191" t="s">
        <v>180</v>
      </c>
      <c r="AU189" s="191" t="s">
        <v>87</v>
      </c>
      <c r="AY189" s="19" t="s">
        <v>177</v>
      </c>
      <c r="BE189" s="192">
        <f>IF(N189="základní",J189,0)</f>
        <v>0</v>
      </c>
      <c r="BF189" s="192">
        <f>IF(N189="snížená",J189,0)</f>
        <v>0</v>
      </c>
      <c r="BG189" s="192">
        <f>IF(N189="zákl. přenesená",J189,0)</f>
        <v>0</v>
      </c>
      <c r="BH189" s="192">
        <f>IF(N189="sníž. přenesená",J189,0)</f>
        <v>0</v>
      </c>
      <c r="BI189" s="192">
        <f>IF(N189="nulová",J189,0)</f>
        <v>0</v>
      </c>
      <c r="BJ189" s="19" t="s">
        <v>85</v>
      </c>
      <c r="BK189" s="192">
        <f>ROUND(I189*H189,2)</f>
        <v>0</v>
      </c>
      <c r="BL189" s="19" t="s">
        <v>350</v>
      </c>
      <c r="BM189" s="191" t="s">
        <v>474</v>
      </c>
    </row>
    <row r="190" s="14" customFormat="1">
      <c r="A190" s="14"/>
      <c r="B190" s="210"/>
      <c r="C190" s="14"/>
      <c r="D190" s="193" t="s">
        <v>271</v>
      </c>
      <c r="E190" s="211" t="s">
        <v>1</v>
      </c>
      <c r="F190" s="212" t="s">
        <v>1358</v>
      </c>
      <c r="G190" s="14"/>
      <c r="H190" s="213">
        <v>2</v>
      </c>
      <c r="I190" s="214"/>
      <c r="J190" s="14"/>
      <c r="K190" s="14"/>
      <c r="L190" s="210"/>
      <c r="M190" s="215"/>
      <c r="N190" s="216"/>
      <c r="O190" s="216"/>
      <c r="P190" s="216"/>
      <c r="Q190" s="216"/>
      <c r="R190" s="216"/>
      <c r="S190" s="216"/>
      <c r="T190" s="217"/>
      <c r="U190" s="14"/>
      <c r="V190" s="14"/>
      <c r="W190" s="14"/>
      <c r="X190" s="14"/>
      <c r="Y190" s="14"/>
      <c r="Z190" s="14"/>
      <c r="AA190" s="14"/>
      <c r="AB190" s="14"/>
      <c r="AC190" s="14"/>
      <c r="AD190" s="14"/>
      <c r="AE190" s="14"/>
      <c r="AT190" s="211" t="s">
        <v>271</v>
      </c>
      <c r="AU190" s="211" t="s">
        <v>87</v>
      </c>
      <c r="AV190" s="14" t="s">
        <v>87</v>
      </c>
      <c r="AW190" s="14" t="s">
        <v>32</v>
      </c>
      <c r="AX190" s="14" t="s">
        <v>77</v>
      </c>
      <c r="AY190" s="211" t="s">
        <v>177</v>
      </c>
    </row>
    <row r="191" s="15" customFormat="1">
      <c r="A191" s="15"/>
      <c r="B191" s="218"/>
      <c r="C191" s="15"/>
      <c r="D191" s="193" t="s">
        <v>271</v>
      </c>
      <c r="E191" s="219" t="s">
        <v>1</v>
      </c>
      <c r="F191" s="220" t="s">
        <v>276</v>
      </c>
      <c r="G191" s="15"/>
      <c r="H191" s="221">
        <v>2</v>
      </c>
      <c r="I191" s="222"/>
      <c r="J191" s="15"/>
      <c r="K191" s="15"/>
      <c r="L191" s="218"/>
      <c r="M191" s="223"/>
      <c r="N191" s="224"/>
      <c r="O191" s="224"/>
      <c r="P191" s="224"/>
      <c r="Q191" s="224"/>
      <c r="R191" s="224"/>
      <c r="S191" s="224"/>
      <c r="T191" s="225"/>
      <c r="U191" s="15"/>
      <c r="V191" s="15"/>
      <c r="W191" s="15"/>
      <c r="X191" s="15"/>
      <c r="Y191" s="15"/>
      <c r="Z191" s="15"/>
      <c r="AA191" s="15"/>
      <c r="AB191" s="15"/>
      <c r="AC191" s="15"/>
      <c r="AD191" s="15"/>
      <c r="AE191" s="15"/>
      <c r="AT191" s="219" t="s">
        <v>271</v>
      </c>
      <c r="AU191" s="219" t="s">
        <v>87</v>
      </c>
      <c r="AV191" s="15" t="s">
        <v>269</v>
      </c>
      <c r="AW191" s="15" t="s">
        <v>32</v>
      </c>
      <c r="AX191" s="15" t="s">
        <v>85</v>
      </c>
      <c r="AY191" s="219" t="s">
        <v>177</v>
      </c>
    </row>
    <row r="192" s="2" customFormat="1" ht="21.75" customHeight="1">
      <c r="A192" s="38"/>
      <c r="B192" s="179"/>
      <c r="C192" s="180" t="s">
        <v>371</v>
      </c>
      <c r="D192" s="180" t="s">
        <v>180</v>
      </c>
      <c r="E192" s="181" t="s">
        <v>1359</v>
      </c>
      <c r="F192" s="182" t="s">
        <v>1360</v>
      </c>
      <c r="G192" s="183" t="s">
        <v>369</v>
      </c>
      <c r="H192" s="184">
        <v>9</v>
      </c>
      <c r="I192" s="185"/>
      <c r="J192" s="186">
        <f>ROUND(I192*H192,2)</f>
        <v>0</v>
      </c>
      <c r="K192" s="182" t="s">
        <v>268</v>
      </c>
      <c r="L192" s="39"/>
      <c r="M192" s="187" t="s">
        <v>1</v>
      </c>
      <c r="N192" s="188" t="s">
        <v>42</v>
      </c>
      <c r="O192" s="77"/>
      <c r="P192" s="189">
        <f>O192*H192</f>
        <v>0</v>
      </c>
      <c r="Q192" s="189">
        <v>0.0022361999999999998</v>
      </c>
      <c r="R192" s="189">
        <f>Q192*H192</f>
        <v>0.020125799999999999</v>
      </c>
      <c r="S192" s="189">
        <v>0</v>
      </c>
      <c r="T192" s="190">
        <f>S192*H192</f>
        <v>0</v>
      </c>
      <c r="U192" s="38"/>
      <c r="V192" s="38"/>
      <c r="W192" s="38"/>
      <c r="X192" s="38"/>
      <c r="Y192" s="38"/>
      <c r="Z192" s="38"/>
      <c r="AA192" s="38"/>
      <c r="AB192" s="38"/>
      <c r="AC192" s="38"/>
      <c r="AD192" s="38"/>
      <c r="AE192" s="38"/>
      <c r="AR192" s="191" t="s">
        <v>350</v>
      </c>
      <c r="AT192" s="191" t="s">
        <v>180</v>
      </c>
      <c r="AU192" s="191" t="s">
        <v>87</v>
      </c>
      <c r="AY192" s="19" t="s">
        <v>177</v>
      </c>
      <c r="BE192" s="192">
        <f>IF(N192="základní",J192,0)</f>
        <v>0</v>
      </c>
      <c r="BF192" s="192">
        <f>IF(N192="snížená",J192,0)</f>
        <v>0</v>
      </c>
      <c r="BG192" s="192">
        <f>IF(N192="zákl. přenesená",J192,0)</f>
        <v>0</v>
      </c>
      <c r="BH192" s="192">
        <f>IF(N192="sníž. přenesená",J192,0)</f>
        <v>0</v>
      </c>
      <c r="BI192" s="192">
        <f>IF(N192="nulová",J192,0)</f>
        <v>0</v>
      </c>
      <c r="BJ192" s="19" t="s">
        <v>85</v>
      </c>
      <c r="BK192" s="192">
        <f>ROUND(I192*H192,2)</f>
        <v>0</v>
      </c>
      <c r="BL192" s="19" t="s">
        <v>350</v>
      </c>
      <c r="BM192" s="191" t="s">
        <v>485</v>
      </c>
    </row>
    <row r="193" s="14" customFormat="1">
      <c r="A193" s="14"/>
      <c r="B193" s="210"/>
      <c r="C193" s="14"/>
      <c r="D193" s="193" t="s">
        <v>271</v>
      </c>
      <c r="E193" s="211" t="s">
        <v>1</v>
      </c>
      <c r="F193" s="212" t="s">
        <v>1361</v>
      </c>
      <c r="G193" s="14"/>
      <c r="H193" s="213">
        <v>9</v>
      </c>
      <c r="I193" s="214"/>
      <c r="J193" s="14"/>
      <c r="K193" s="14"/>
      <c r="L193" s="210"/>
      <c r="M193" s="215"/>
      <c r="N193" s="216"/>
      <c r="O193" s="216"/>
      <c r="P193" s="216"/>
      <c r="Q193" s="216"/>
      <c r="R193" s="216"/>
      <c r="S193" s="216"/>
      <c r="T193" s="217"/>
      <c r="U193" s="14"/>
      <c r="V193" s="14"/>
      <c r="W193" s="14"/>
      <c r="X193" s="14"/>
      <c r="Y193" s="14"/>
      <c r="Z193" s="14"/>
      <c r="AA193" s="14"/>
      <c r="AB193" s="14"/>
      <c r="AC193" s="14"/>
      <c r="AD193" s="14"/>
      <c r="AE193" s="14"/>
      <c r="AT193" s="211" t="s">
        <v>271</v>
      </c>
      <c r="AU193" s="211" t="s">
        <v>87</v>
      </c>
      <c r="AV193" s="14" t="s">
        <v>87</v>
      </c>
      <c r="AW193" s="14" t="s">
        <v>32</v>
      </c>
      <c r="AX193" s="14" t="s">
        <v>77</v>
      </c>
      <c r="AY193" s="211" t="s">
        <v>177</v>
      </c>
    </row>
    <row r="194" s="15" customFormat="1">
      <c r="A194" s="15"/>
      <c r="B194" s="218"/>
      <c r="C194" s="15"/>
      <c r="D194" s="193" t="s">
        <v>271</v>
      </c>
      <c r="E194" s="219" t="s">
        <v>1</v>
      </c>
      <c r="F194" s="220" t="s">
        <v>276</v>
      </c>
      <c r="G194" s="15"/>
      <c r="H194" s="221">
        <v>9</v>
      </c>
      <c r="I194" s="222"/>
      <c r="J194" s="15"/>
      <c r="K194" s="15"/>
      <c r="L194" s="218"/>
      <c r="M194" s="223"/>
      <c r="N194" s="224"/>
      <c r="O194" s="224"/>
      <c r="P194" s="224"/>
      <c r="Q194" s="224"/>
      <c r="R194" s="224"/>
      <c r="S194" s="224"/>
      <c r="T194" s="225"/>
      <c r="U194" s="15"/>
      <c r="V194" s="15"/>
      <c r="W194" s="15"/>
      <c r="X194" s="15"/>
      <c r="Y194" s="15"/>
      <c r="Z194" s="15"/>
      <c r="AA194" s="15"/>
      <c r="AB194" s="15"/>
      <c r="AC194" s="15"/>
      <c r="AD194" s="15"/>
      <c r="AE194" s="15"/>
      <c r="AT194" s="219" t="s">
        <v>271</v>
      </c>
      <c r="AU194" s="219" t="s">
        <v>87</v>
      </c>
      <c r="AV194" s="15" t="s">
        <v>269</v>
      </c>
      <c r="AW194" s="15" t="s">
        <v>32</v>
      </c>
      <c r="AX194" s="15" t="s">
        <v>85</v>
      </c>
      <c r="AY194" s="219" t="s">
        <v>177</v>
      </c>
    </row>
    <row r="195" s="2" customFormat="1" ht="16.5" customHeight="1">
      <c r="A195" s="38"/>
      <c r="B195" s="179"/>
      <c r="C195" s="180" t="s">
        <v>7</v>
      </c>
      <c r="D195" s="180" t="s">
        <v>180</v>
      </c>
      <c r="E195" s="181" t="s">
        <v>1362</v>
      </c>
      <c r="F195" s="182" t="s">
        <v>1363</v>
      </c>
      <c r="G195" s="183" t="s">
        <v>327</v>
      </c>
      <c r="H195" s="184">
        <v>8</v>
      </c>
      <c r="I195" s="185"/>
      <c r="J195" s="186">
        <f>ROUND(I195*H195,2)</f>
        <v>0</v>
      </c>
      <c r="K195" s="182" t="s">
        <v>268</v>
      </c>
      <c r="L195" s="39"/>
      <c r="M195" s="187" t="s">
        <v>1</v>
      </c>
      <c r="N195" s="188" t="s">
        <v>42</v>
      </c>
      <c r="O195" s="77"/>
      <c r="P195" s="189">
        <f>O195*H195</f>
        <v>0</v>
      </c>
      <c r="Q195" s="189">
        <v>0</v>
      </c>
      <c r="R195" s="189">
        <f>Q195*H195</f>
        <v>0</v>
      </c>
      <c r="S195" s="189">
        <v>0</v>
      </c>
      <c r="T195" s="190">
        <f>S195*H195</f>
        <v>0</v>
      </c>
      <c r="U195" s="38"/>
      <c r="V195" s="38"/>
      <c r="W195" s="38"/>
      <c r="X195" s="38"/>
      <c r="Y195" s="38"/>
      <c r="Z195" s="38"/>
      <c r="AA195" s="38"/>
      <c r="AB195" s="38"/>
      <c r="AC195" s="38"/>
      <c r="AD195" s="38"/>
      <c r="AE195" s="38"/>
      <c r="AR195" s="191" t="s">
        <v>350</v>
      </c>
      <c r="AT195" s="191" t="s">
        <v>180</v>
      </c>
      <c r="AU195" s="191" t="s">
        <v>87</v>
      </c>
      <c r="AY195" s="19" t="s">
        <v>177</v>
      </c>
      <c r="BE195" s="192">
        <f>IF(N195="základní",J195,0)</f>
        <v>0</v>
      </c>
      <c r="BF195" s="192">
        <f>IF(N195="snížená",J195,0)</f>
        <v>0</v>
      </c>
      <c r="BG195" s="192">
        <f>IF(N195="zákl. přenesená",J195,0)</f>
        <v>0</v>
      </c>
      <c r="BH195" s="192">
        <f>IF(N195="sníž. přenesená",J195,0)</f>
        <v>0</v>
      </c>
      <c r="BI195" s="192">
        <f>IF(N195="nulová",J195,0)</f>
        <v>0</v>
      </c>
      <c r="BJ195" s="19" t="s">
        <v>85</v>
      </c>
      <c r="BK195" s="192">
        <f>ROUND(I195*H195,2)</f>
        <v>0</v>
      </c>
      <c r="BL195" s="19" t="s">
        <v>350</v>
      </c>
      <c r="BM195" s="191" t="s">
        <v>495</v>
      </c>
    </row>
    <row r="196" s="14" customFormat="1">
      <c r="A196" s="14"/>
      <c r="B196" s="210"/>
      <c r="C196" s="14"/>
      <c r="D196" s="193" t="s">
        <v>271</v>
      </c>
      <c r="E196" s="211" t="s">
        <v>1</v>
      </c>
      <c r="F196" s="212" t="s">
        <v>1364</v>
      </c>
      <c r="G196" s="14"/>
      <c r="H196" s="213">
        <v>8</v>
      </c>
      <c r="I196" s="214"/>
      <c r="J196" s="14"/>
      <c r="K196" s="14"/>
      <c r="L196" s="210"/>
      <c r="M196" s="215"/>
      <c r="N196" s="216"/>
      <c r="O196" s="216"/>
      <c r="P196" s="216"/>
      <c r="Q196" s="216"/>
      <c r="R196" s="216"/>
      <c r="S196" s="216"/>
      <c r="T196" s="217"/>
      <c r="U196" s="14"/>
      <c r="V196" s="14"/>
      <c r="W196" s="14"/>
      <c r="X196" s="14"/>
      <c r="Y196" s="14"/>
      <c r="Z196" s="14"/>
      <c r="AA196" s="14"/>
      <c r="AB196" s="14"/>
      <c r="AC196" s="14"/>
      <c r="AD196" s="14"/>
      <c r="AE196" s="14"/>
      <c r="AT196" s="211" t="s">
        <v>271</v>
      </c>
      <c r="AU196" s="211" t="s">
        <v>87</v>
      </c>
      <c r="AV196" s="14" t="s">
        <v>87</v>
      </c>
      <c r="AW196" s="14" t="s">
        <v>32</v>
      </c>
      <c r="AX196" s="14" t="s">
        <v>77</v>
      </c>
      <c r="AY196" s="211" t="s">
        <v>177</v>
      </c>
    </row>
    <row r="197" s="15" customFormat="1">
      <c r="A197" s="15"/>
      <c r="B197" s="218"/>
      <c r="C197" s="15"/>
      <c r="D197" s="193" t="s">
        <v>271</v>
      </c>
      <c r="E197" s="219" t="s">
        <v>1</v>
      </c>
      <c r="F197" s="220" t="s">
        <v>276</v>
      </c>
      <c r="G197" s="15"/>
      <c r="H197" s="221">
        <v>8</v>
      </c>
      <c r="I197" s="222"/>
      <c r="J197" s="15"/>
      <c r="K197" s="15"/>
      <c r="L197" s="218"/>
      <c r="M197" s="223"/>
      <c r="N197" s="224"/>
      <c r="O197" s="224"/>
      <c r="P197" s="224"/>
      <c r="Q197" s="224"/>
      <c r="R197" s="224"/>
      <c r="S197" s="224"/>
      <c r="T197" s="225"/>
      <c r="U197" s="15"/>
      <c r="V197" s="15"/>
      <c r="W197" s="15"/>
      <c r="X197" s="15"/>
      <c r="Y197" s="15"/>
      <c r="Z197" s="15"/>
      <c r="AA197" s="15"/>
      <c r="AB197" s="15"/>
      <c r="AC197" s="15"/>
      <c r="AD197" s="15"/>
      <c r="AE197" s="15"/>
      <c r="AT197" s="219" t="s">
        <v>271</v>
      </c>
      <c r="AU197" s="219" t="s">
        <v>87</v>
      </c>
      <c r="AV197" s="15" t="s">
        <v>269</v>
      </c>
      <c r="AW197" s="15" t="s">
        <v>32</v>
      </c>
      <c r="AX197" s="15" t="s">
        <v>85</v>
      </c>
      <c r="AY197" s="219" t="s">
        <v>177</v>
      </c>
    </row>
    <row r="198" s="2" customFormat="1" ht="16.5" customHeight="1">
      <c r="A198" s="38"/>
      <c r="B198" s="179"/>
      <c r="C198" s="180" t="s">
        <v>380</v>
      </c>
      <c r="D198" s="180" t="s">
        <v>180</v>
      </c>
      <c r="E198" s="181" t="s">
        <v>1365</v>
      </c>
      <c r="F198" s="182" t="s">
        <v>1366</v>
      </c>
      <c r="G198" s="183" t="s">
        <v>327</v>
      </c>
      <c r="H198" s="184">
        <v>8</v>
      </c>
      <c r="I198" s="185"/>
      <c r="J198" s="186">
        <f>ROUND(I198*H198,2)</f>
        <v>0</v>
      </c>
      <c r="K198" s="182" t="s">
        <v>268</v>
      </c>
      <c r="L198" s="39"/>
      <c r="M198" s="187" t="s">
        <v>1</v>
      </c>
      <c r="N198" s="188" t="s">
        <v>42</v>
      </c>
      <c r="O198" s="77"/>
      <c r="P198" s="189">
        <f>O198*H198</f>
        <v>0</v>
      </c>
      <c r="Q198" s="189">
        <v>0</v>
      </c>
      <c r="R198" s="189">
        <f>Q198*H198</f>
        <v>0</v>
      </c>
      <c r="S198" s="189">
        <v>0</v>
      </c>
      <c r="T198" s="190">
        <f>S198*H198</f>
        <v>0</v>
      </c>
      <c r="U198" s="38"/>
      <c r="V198" s="38"/>
      <c r="W198" s="38"/>
      <c r="X198" s="38"/>
      <c r="Y198" s="38"/>
      <c r="Z198" s="38"/>
      <c r="AA198" s="38"/>
      <c r="AB198" s="38"/>
      <c r="AC198" s="38"/>
      <c r="AD198" s="38"/>
      <c r="AE198" s="38"/>
      <c r="AR198" s="191" t="s">
        <v>350</v>
      </c>
      <c r="AT198" s="191" t="s">
        <v>180</v>
      </c>
      <c r="AU198" s="191" t="s">
        <v>87</v>
      </c>
      <c r="AY198" s="19" t="s">
        <v>177</v>
      </c>
      <c r="BE198" s="192">
        <f>IF(N198="základní",J198,0)</f>
        <v>0</v>
      </c>
      <c r="BF198" s="192">
        <f>IF(N198="snížená",J198,0)</f>
        <v>0</v>
      </c>
      <c r="BG198" s="192">
        <f>IF(N198="zákl. přenesená",J198,0)</f>
        <v>0</v>
      </c>
      <c r="BH198" s="192">
        <f>IF(N198="sníž. přenesená",J198,0)</f>
        <v>0</v>
      </c>
      <c r="BI198" s="192">
        <f>IF(N198="nulová",J198,0)</f>
        <v>0</v>
      </c>
      <c r="BJ198" s="19" t="s">
        <v>85</v>
      </c>
      <c r="BK198" s="192">
        <f>ROUND(I198*H198,2)</f>
        <v>0</v>
      </c>
      <c r="BL198" s="19" t="s">
        <v>350</v>
      </c>
      <c r="BM198" s="191" t="s">
        <v>504</v>
      </c>
    </row>
    <row r="199" s="14" customFormat="1">
      <c r="A199" s="14"/>
      <c r="B199" s="210"/>
      <c r="C199" s="14"/>
      <c r="D199" s="193" t="s">
        <v>271</v>
      </c>
      <c r="E199" s="211" t="s">
        <v>1</v>
      </c>
      <c r="F199" s="212" t="s">
        <v>1367</v>
      </c>
      <c r="G199" s="14"/>
      <c r="H199" s="213">
        <v>8</v>
      </c>
      <c r="I199" s="214"/>
      <c r="J199" s="14"/>
      <c r="K199" s="14"/>
      <c r="L199" s="210"/>
      <c r="M199" s="215"/>
      <c r="N199" s="216"/>
      <c r="O199" s="216"/>
      <c r="P199" s="216"/>
      <c r="Q199" s="216"/>
      <c r="R199" s="216"/>
      <c r="S199" s="216"/>
      <c r="T199" s="217"/>
      <c r="U199" s="14"/>
      <c r="V199" s="14"/>
      <c r="W199" s="14"/>
      <c r="X199" s="14"/>
      <c r="Y199" s="14"/>
      <c r="Z199" s="14"/>
      <c r="AA199" s="14"/>
      <c r="AB199" s="14"/>
      <c r="AC199" s="14"/>
      <c r="AD199" s="14"/>
      <c r="AE199" s="14"/>
      <c r="AT199" s="211" t="s">
        <v>271</v>
      </c>
      <c r="AU199" s="211" t="s">
        <v>87</v>
      </c>
      <c r="AV199" s="14" t="s">
        <v>87</v>
      </c>
      <c r="AW199" s="14" t="s">
        <v>32</v>
      </c>
      <c r="AX199" s="14" t="s">
        <v>77</v>
      </c>
      <c r="AY199" s="211" t="s">
        <v>177</v>
      </c>
    </row>
    <row r="200" s="15" customFormat="1">
      <c r="A200" s="15"/>
      <c r="B200" s="218"/>
      <c r="C200" s="15"/>
      <c r="D200" s="193" t="s">
        <v>271</v>
      </c>
      <c r="E200" s="219" t="s">
        <v>1</v>
      </c>
      <c r="F200" s="220" t="s">
        <v>276</v>
      </c>
      <c r="G200" s="15"/>
      <c r="H200" s="221">
        <v>8</v>
      </c>
      <c r="I200" s="222"/>
      <c r="J200" s="15"/>
      <c r="K200" s="15"/>
      <c r="L200" s="218"/>
      <c r="M200" s="223"/>
      <c r="N200" s="224"/>
      <c r="O200" s="224"/>
      <c r="P200" s="224"/>
      <c r="Q200" s="224"/>
      <c r="R200" s="224"/>
      <c r="S200" s="224"/>
      <c r="T200" s="225"/>
      <c r="U200" s="15"/>
      <c r="V200" s="15"/>
      <c r="W200" s="15"/>
      <c r="X200" s="15"/>
      <c r="Y200" s="15"/>
      <c r="Z200" s="15"/>
      <c r="AA200" s="15"/>
      <c r="AB200" s="15"/>
      <c r="AC200" s="15"/>
      <c r="AD200" s="15"/>
      <c r="AE200" s="15"/>
      <c r="AT200" s="219" t="s">
        <v>271</v>
      </c>
      <c r="AU200" s="219" t="s">
        <v>87</v>
      </c>
      <c r="AV200" s="15" t="s">
        <v>269</v>
      </c>
      <c r="AW200" s="15" t="s">
        <v>32</v>
      </c>
      <c r="AX200" s="15" t="s">
        <v>85</v>
      </c>
      <c r="AY200" s="219" t="s">
        <v>177</v>
      </c>
    </row>
    <row r="201" s="2" customFormat="1" ht="21.75" customHeight="1">
      <c r="A201" s="38"/>
      <c r="B201" s="179"/>
      <c r="C201" s="180" t="s">
        <v>385</v>
      </c>
      <c r="D201" s="180" t="s">
        <v>180</v>
      </c>
      <c r="E201" s="181" t="s">
        <v>1368</v>
      </c>
      <c r="F201" s="182" t="s">
        <v>1369</v>
      </c>
      <c r="G201" s="183" t="s">
        <v>327</v>
      </c>
      <c r="H201" s="184">
        <v>6</v>
      </c>
      <c r="I201" s="185"/>
      <c r="J201" s="186">
        <f>ROUND(I201*H201,2)</f>
        <v>0</v>
      </c>
      <c r="K201" s="182" t="s">
        <v>268</v>
      </c>
      <c r="L201" s="39"/>
      <c r="M201" s="187" t="s">
        <v>1</v>
      </c>
      <c r="N201" s="188" t="s">
        <v>42</v>
      </c>
      <c r="O201" s="77"/>
      <c r="P201" s="189">
        <f>O201*H201</f>
        <v>0</v>
      </c>
      <c r="Q201" s="189">
        <v>0</v>
      </c>
      <c r="R201" s="189">
        <f>Q201*H201</f>
        <v>0</v>
      </c>
      <c r="S201" s="189">
        <v>0</v>
      </c>
      <c r="T201" s="190">
        <f>S201*H201</f>
        <v>0</v>
      </c>
      <c r="U201" s="38"/>
      <c r="V201" s="38"/>
      <c r="W201" s="38"/>
      <c r="X201" s="38"/>
      <c r="Y201" s="38"/>
      <c r="Z201" s="38"/>
      <c r="AA201" s="38"/>
      <c r="AB201" s="38"/>
      <c r="AC201" s="38"/>
      <c r="AD201" s="38"/>
      <c r="AE201" s="38"/>
      <c r="AR201" s="191" t="s">
        <v>350</v>
      </c>
      <c r="AT201" s="191" t="s">
        <v>180</v>
      </c>
      <c r="AU201" s="191" t="s">
        <v>87</v>
      </c>
      <c r="AY201" s="19" t="s">
        <v>177</v>
      </c>
      <c r="BE201" s="192">
        <f>IF(N201="základní",J201,0)</f>
        <v>0</v>
      </c>
      <c r="BF201" s="192">
        <f>IF(N201="snížená",J201,0)</f>
        <v>0</v>
      </c>
      <c r="BG201" s="192">
        <f>IF(N201="zákl. přenesená",J201,0)</f>
        <v>0</v>
      </c>
      <c r="BH201" s="192">
        <f>IF(N201="sníž. přenesená",J201,0)</f>
        <v>0</v>
      </c>
      <c r="BI201" s="192">
        <f>IF(N201="nulová",J201,0)</f>
        <v>0</v>
      </c>
      <c r="BJ201" s="19" t="s">
        <v>85</v>
      </c>
      <c r="BK201" s="192">
        <f>ROUND(I201*H201,2)</f>
        <v>0</v>
      </c>
      <c r="BL201" s="19" t="s">
        <v>350</v>
      </c>
      <c r="BM201" s="191" t="s">
        <v>514</v>
      </c>
    </row>
    <row r="202" s="14" customFormat="1">
      <c r="A202" s="14"/>
      <c r="B202" s="210"/>
      <c r="C202" s="14"/>
      <c r="D202" s="193" t="s">
        <v>271</v>
      </c>
      <c r="E202" s="211" t="s">
        <v>1</v>
      </c>
      <c r="F202" s="212" t="s">
        <v>1370</v>
      </c>
      <c r="G202" s="14"/>
      <c r="H202" s="213">
        <v>6</v>
      </c>
      <c r="I202" s="214"/>
      <c r="J202" s="14"/>
      <c r="K202" s="14"/>
      <c r="L202" s="210"/>
      <c r="M202" s="215"/>
      <c r="N202" s="216"/>
      <c r="O202" s="216"/>
      <c r="P202" s="216"/>
      <c r="Q202" s="216"/>
      <c r="R202" s="216"/>
      <c r="S202" s="216"/>
      <c r="T202" s="217"/>
      <c r="U202" s="14"/>
      <c r="V202" s="14"/>
      <c r="W202" s="14"/>
      <c r="X202" s="14"/>
      <c r="Y202" s="14"/>
      <c r="Z202" s="14"/>
      <c r="AA202" s="14"/>
      <c r="AB202" s="14"/>
      <c r="AC202" s="14"/>
      <c r="AD202" s="14"/>
      <c r="AE202" s="14"/>
      <c r="AT202" s="211" t="s">
        <v>271</v>
      </c>
      <c r="AU202" s="211" t="s">
        <v>87</v>
      </c>
      <c r="AV202" s="14" t="s">
        <v>87</v>
      </c>
      <c r="AW202" s="14" t="s">
        <v>32</v>
      </c>
      <c r="AX202" s="14" t="s">
        <v>77</v>
      </c>
      <c r="AY202" s="211" t="s">
        <v>177</v>
      </c>
    </row>
    <row r="203" s="15" customFormat="1">
      <c r="A203" s="15"/>
      <c r="B203" s="218"/>
      <c r="C203" s="15"/>
      <c r="D203" s="193" t="s">
        <v>271</v>
      </c>
      <c r="E203" s="219" t="s">
        <v>1</v>
      </c>
      <c r="F203" s="220" t="s">
        <v>276</v>
      </c>
      <c r="G203" s="15"/>
      <c r="H203" s="221">
        <v>6</v>
      </c>
      <c r="I203" s="222"/>
      <c r="J203" s="15"/>
      <c r="K203" s="15"/>
      <c r="L203" s="218"/>
      <c r="M203" s="223"/>
      <c r="N203" s="224"/>
      <c r="O203" s="224"/>
      <c r="P203" s="224"/>
      <c r="Q203" s="224"/>
      <c r="R203" s="224"/>
      <c r="S203" s="224"/>
      <c r="T203" s="225"/>
      <c r="U203" s="15"/>
      <c r="V203" s="15"/>
      <c r="W203" s="15"/>
      <c r="X203" s="15"/>
      <c r="Y203" s="15"/>
      <c r="Z203" s="15"/>
      <c r="AA203" s="15"/>
      <c r="AB203" s="15"/>
      <c r="AC203" s="15"/>
      <c r="AD203" s="15"/>
      <c r="AE203" s="15"/>
      <c r="AT203" s="219" t="s">
        <v>271</v>
      </c>
      <c r="AU203" s="219" t="s">
        <v>87</v>
      </c>
      <c r="AV203" s="15" t="s">
        <v>269</v>
      </c>
      <c r="AW203" s="15" t="s">
        <v>32</v>
      </c>
      <c r="AX203" s="15" t="s">
        <v>85</v>
      </c>
      <c r="AY203" s="219" t="s">
        <v>177</v>
      </c>
    </row>
    <row r="204" s="2" customFormat="1" ht="37.8" customHeight="1">
      <c r="A204" s="38"/>
      <c r="B204" s="179"/>
      <c r="C204" s="180" t="s">
        <v>389</v>
      </c>
      <c r="D204" s="180" t="s">
        <v>180</v>
      </c>
      <c r="E204" s="181" t="s">
        <v>1371</v>
      </c>
      <c r="F204" s="182" t="s">
        <v>1372</v>
      </c>
      <c r="G204" s="183" t="s">
        <v>327</v>
      </c>
      <c r="H204" s="184">
        <v>2</v>
      </c>
      <c r="I204" s="185"/>
      <c r="J204" s="186">
        <f>ROUND(I204*H204,2)</f>
        <v>0</v>
      </c>
      <c r="K204" s="182" t="s">
        <v>268</v>
      </c>
      <c r="L204" s="39"/>
      <c r="M204" s="187" t="s">
        <v>1</v>
      </c>
      <c r="N204" s="188" t="s">
        <v>42</v>
      </c>
      <c r="O204" s="77"/>
      <c r="P204" s="189">
        <f>O204*H204</f>
        <v>0</v>
      </c>
      <c r="Q204" s="189">
        <v>0.0010100000000000001</v>
      </c>
      <c r="R204" s="189">
        <f>Q204*H204</f>
        <v>0.0020200000000000001</v>
      </c>
      <c r="S204" s="189">
        <v>0</v>
      </c>
      <c r="T204" s="190">
        <f>S204*H204</f>
        <v>0</v>
      </c>
      <c r="U204" s="38"/>
      <c r="V204" s="38"/>
      <c r="W204" s="38"/>
      <c r="X204" s="38"/>
      <c r="Y204" s="38"/>
      <c r="Z204" s="38"/>
      <c r="AA204" s="38"/>
      <c r="AB204" s="38"/>
      <c r="AC204" s="38"/>
      <c r="AD204" s="38"/>
      <c r="AE204" s="38"/>
      <c r="AR204" s="191" t="s">
        <v>350</v>
      </c>
      <c r="AT204" s="191" t="s">
        <v>180</v>
      </c>
      <c r="AU204" s="191" t="s">
        <v>87</v>
      </c>
      <c r="AY204" s="19" t="s">
        <v>177</v>
      </c>
      <c r="BE204" s="192">
        <f>IF(N204="základní",J204,0)</f>
        <v>0</v>
      </c>
      <c r="BF204" s="192">
        <f>IF(N204="snížená",J204,0)</f>
        <v>0</v>
      </c>
      <c r="BG204" s="192">
        <f>IF(N204="zákl. přenesená",J204,0)</f>
        <v>0</v>
      </c>
      <c r="BH204" s="192">
        <f>IF(N204="sníž. přenesená",J204,0)</f>
        <v>0</v>
      </c>
      <c r="BI204" s="192">
        <f>IF(N204="nulová",J204,0)</f>
        <v>0</v>
      </c>
      <c r="BJ204" s="19" t="s">
        <v>85</v>
      </c>
      <c r="BK204" s="192">
        <f>ROUND(I204*H204,2)</f>
        <v>0</v>
      </c>
      <c r="BL204" s="19" t="s">
        <v>350</v>
      </c>
      <c r="BM204" s="191" t="s">
        <v>524</v>
      </c>
    </row>
    <row r="205" s="14" customFormat="1">
      <c r="A205" s="14"/>
      <c r="B205" s="210"/>
      <c r="C205" s="14"/>
      <c r="D205" s="193" t="s">
        <v>271</v>
      </c>
      <c r="E205" s="211" t="s">
        <v>1</v>
      </c>
      <c r="F205" s="212" t="s">
        <v>1373</v>
      </c>
      <c r="G205" s="14"/>
      <c r="H205" s="213">
        <v>2</v>
      </c>
      <c r="I205" s="214"/>
      <c r="J205" s="14"/>
      <c r="K205" s="14"/>
      <c r="L205" s="210"/>
      <c r="M205" s="215"/>
      <c r="N205" s="216"/>
      <c r="O205" s="216"/>
      <c r="P205" s="216"/>
      <c r="Q205" s="216"/>
      <c r="R205" s="216"/>
      <c r="S205" s="216"/>
      <c r="T205" s="217"/>
      <c r="U205" s="14"/>
      <c r="V205" s="14"/>
      <c r="W205" s="14"/>
      <c r="X205" s="14"/>
      <c r="Y205" s="14"/>
      <c r="Z205" s="14"/>
      <c r="AA205" s="14"/>
      <c r="AB205" s="14"/>
      <c r="AC205" s="14"/>
      <c r="AD205" s="14"/>
      <c r="AE205" s="14"/>
      <c r="AT205" s="211" t="s">
        <v>271</v>
      </c>
      <c r="AU205" s="211" t="s">
        <v>87</v>
      </c>
      <c r="AV205" s="14" t="s">
        <v>87</v>
      </c>
      <c r="AW205" s="14" t="s">
        <v>32</v>
      </c>
      <c r="AX205" s="14" t="s">
        <v>77</v>
      </c>
      <c r="AY205" s="211" t="s">
        <v>177</v>
      </c>
    </row>
    <row r="206" s="15" customFormat="1">
      <c r="A206" s="15"/>
      <c r="B206" s="218"/>
      <c r="C206" s="15"/>
      <c r="D206" s="193" t="s">
        <v>271</v>
      </c>
      <c r="E206" s="219" t="s">
        <v>1</v>
      </c>
      <c r="F206" s="220" t="s">
        <v>276</v>
      </c>
      <c r="G206" s="15"/>
      <c r="H206" s="221">
        <v>2</v>
      </c>
      <c r="I206" s="222"/>
      <c r="J206" s="15"/>
      <c r="K206" s="15"/>
      <c r="L206" s="218"/>
      <c r="M206" s="223"/>
      <c r="N206" s="224"/>
      <c r="O206" s="224"/>
      <c r="P206" s="224"/>
      <c r="Q206" s="224"/>
      <c r="R206" s="224"/>
      <c r="S206" s="224"/>
      <c r="T206" s="225"/>
      <c r="U206" s="15"/>
      <c r="V206" s="15"/>
      <c r="W206" s="15"/>
      <c r="X206" s="15"/>
      <c r="Y206" s="15"/>
      <c r="Z206" s="15"/>
      <c r="AA206" s="15"/>
      <c r="AB206" s="15"/>
      <c r="AC206" s="15"/>
      <c r="AD206" s="15"/>
      <c r="AE206" s="15"/>
      <c r="AT206" s="219" t="s">
        <v>271</v>
      </c>
      <c r="AU206" s="219" t="s">
        <v>87</v>
      </c>
      <c r="AV206" s="15" t="s">
        <v>269</v>
      </c>
      <c r="AW206" s="15" t="s">
        <v>32</v>
      </c>
      <c r="AX206" s="15" t="s">
        <v>85</v>
      </c>
      <c r="AY206" s="219" t="s">
        <v>177</v>
      </c>
    </row>
    <row r="207" s="2" customFormat="1" ht="24.15" customHeight="1">
      <c r="A207" s="38"/>
      <c r="B207" s="179"/>
      <c r="C207" s="180" t="s">
        <v>217</v>
      </c>
      <c r="D207" s="180" t="s">
        <v>180</v>
      </c>
      <c r="E207" s="181" t="s">
        <v>1374</v>
      </c>
      <c r="F207" s="182" t="s">
        <v>1375</v>
      </c>
      <c r="G207" s="183" t="s">
        <v>327</v>
      </c>
      <c r="H207" s="184">
        <v>2</v>
      </c>
      <c r="I207" s="185"/>
      <c r="J207" s="186">
        <f>ROUND(I207*H207,2)</f>
        <v>0</v>
      </c>
      <c r="K207" s="182" t="s">
        <v>1</v>
      </c>
      <c r="L207" s="39"/>
      <c r="M207" s="187" t="s">
        <v>1</v>
      </c>
      <c r="N207" s="188" t="s">
        <v>42</v>
      </c>
      <c r="O207" s="77"/>
      <c r="P207" s="189">
        <f>O207*H207</f>
        <v>0</v>
      </c>
      <c r="Q207" s="189">
        <v>0</v>
      </c>
      <c r="R207" s="189">
        <f>Q207*H207</f>
        <v>0</v>
      </c>
      <c r="S207" s="189">
        <v>0</v>
      </c>
      <c r="T207" s="190">
        <f>S207*H207</f>
        <v>0</v>
      </c>
      <c r="U207" s="38"/>
      <c r="V207" s="38"/>
      <c r="W207" s="38"/>
      <c r="X207" s="38"/>
      <c r="Y207" s="38"/>
      <c r="Z207" s="38"/>
      <c r="AA207" s="38"/>
      <c r="AB207" s="38"/>
      <c r="AC207" s="38"/>
      <c r="AD207" s="38"/>
      <c r="AE207" s="38"/>
      <c r="AR207" s="191" t="s">
        <v>350</v>
      </c>
      <c r="AT207" s="191" t="s">
        <v>180</v>
      </c>
      <c r="AU207" s="191" t="s">
        <v>87</v>
      </c>
      <c r="AY207" s="19" t="s">
        <v>177</v>
      </c>
      <c r="BE207" s="192">
        <f>IF(N207="základní",J207,0)</f>
        <v>0</v>
      </c>
      <c r="BF207" s="192">
        <f>IF(N207="snížená",J207,0)</f>
        <v>0</v>
      </c>
      <c r="BG207" s="192">
        <f>IF(N207="zákl. přenesená",J207,0)</f>
        <v>0</v>
      </c>
      <c r="BH207" s="192">
        <f>IF(N207="sníž. přenesená",J207,0)</f>
        <v>0</v>
      </c>
      <c r="BI207" s="192">
        <f>IF(N207="nulová",J207,0)</f>
        <v>0</v>
      </c>
      <c r="BJ207" s="19" t="s">
        <v>85</v>
      </c>
      <c r="BK207" s="192">
        <f>ROUND(I207*H207,2)</f>
        <v>0</v>
      </c>
      <c r="BL207" s="19" t="s">
        <v>350</v>
      </c>
      <c r="BM207" s="191" t="s">
        <v>542</v>
      </c>
    </row>
    <row r="208" s="14" customFormat="1">
      <c r="A208" s="14"/>
      <c r="B208" s="210"/>
      <c r="C208" s="14"/>
      <c r="D208" s="193" t="s">
        <v>271</v>
      </c>
      <c r="E208" s="211" t="s">
        <v>1</v>
      </c>
      <c r="F208" s="212" t="s">
        <v>1376</v>
      </c>
      <c r="G208" s="14"/>
      <c r="H208" s="213">
        <v>2</v>
      </c>
      <c r="I208" s="214"/>
      <c r="J208" s="14"/>
      <c r="K208" s="14"/>
      <c r="L208" s="210"/>
      <c r="M208" s="215"/>
      <c r="N208" s="216"/>
      <c r="O208" s="216"/>
      <c r="P208" s="216"/>
      <c r="Q208" s="216"/>
      <c r="R208" s="216"/>
      <c r="S208" s="216"/>
      <c r="T208" s="217"/>
      <c r="U208" s="14"/>
      <c r="V208" s="14"/>
      <c r="W208" s="14"/>
      <c r="X208" s="14"/>
      <c r="Y208" s="14"/>
      <c r="Z208" s="14"/>
      <c r="AA208" s="14"/>
      <c r="AB208" s="14"/>
      <c r="AC208" s="14"/>
      <c r="AD208" s="14"/>
      <c r="AE208" s="14"/>
      <c r="AT208" s="211" t="s">
        <v>271</v>
      </c>
      <c r="AU208" s="211" t="s">
        <v>87</v>
      </c>
      <c r="AV208" s="14" t="s">
        <v>87</v>
      </c>
      <c r="AW208" s="14" t="s">
        <v>32</v>
      </c>
      <c r="AX208" s="14" t="s">
        <v>77</v>
      </c>
      <c r="AY208" s="211" t="s">
        <v>177</v>
      </c>
    </row>
    <row r="209" s="15" customFormat="1">
      <c r="A209" s="15"/>
      <c r="B209" s="218"/>
      <c r="C209" s="15"/>
      <c r="D209" s="193" t="s">
        <v>271</v>
      </c>
      <c r="E209" s="219" t="s">
        <v>1</v>
      </c>
      <c r="F209" s="220" t="s">
        <v>276</v>
      </c>
      <c r="G209" s="15"/>
      <c r="H209" s="221">
        <v>2</v>
      </c>
      <c r="I209" s="222"/>
      <c r="J209" s="15"/>
      <c r="K209" s="15"/>
      <c r="L209" s="218"/>
      <c r="M209" s="223"/>
      <c r="N209" s="224"/>
      <c r="O209" s="224"/>
      <c r="P209" s="224"/>
      <c r="Q209" s="224"/>
      <c r="R209" s="224"/>
      <c r="S209" s="224"/>
      <c r="T209" s="225"/>
      <c r="U209" s="15"/>
      <c r="V209" s="15"/>
      <c r="W209" s="15"/>
      <c r="X209" s="15"/>
      <c r="Y209" s="15"/>
      <c r="Z209" s="15"/>
      <c r="AA209" s="15"/>
      <c r="AB209" s="15"/>
      <c r="AC209" s="15"/>
      <c r="AD209" s="15"/>
      <c r="AE209" s="15"/>
      <c r="AT209" s="219" t="s">
        <v>271</v>
      </c>
      <c r="AU209" s="219" t="s">
        <v>87</v>
      </c>
      <c r="AV209" s="15" t="s">
        <v>269</v>
      </c>
      <c r="AW209" s="15" t="s">
        <v>32</v>
      </c>
      <c r="AX209" s="15" t="s">
        <v>85</v>
      </c>
      <c r="AY209" s="219" t="s">
        <v>177</v>
      </c>
    </row>
    <row r="210" s="2" customFormat="1" ht="16.5" customHeight="1">
      <c r="A210" s="38"/>
      <c r="B210" s="179"/>
      <c r="C210" s="180" t="s">
        <v>406</v>
      </c>
      <c r="D210" s="180" t="s">
        <v>180</v>
      </c>
      <c r="E210" s="181" t="s">
        <v>1377</v>
      </c>
      <c r="F210" s="182" t="s">
        <v>1378</v>
      </c>
      <c r="G210" s="183" t="s">
        <v>327</v>
      </c>
      <c r="H210" s="184">
        <v>2</v>
      </c>
      <c r="I210" s="185"/>
      <c r="J210" s="186">
        <f>ROUND(I210*H210,2)</f>
        <v>0</v>
      </c>
      <c r="K210" s="182" t="s">
        <v>268</v>
      </c>
      <c r="L210" s="39"/>
      <c r="M210" s="187" t="s">
        <v>1</v>
      </c>
      <c r="N210" s="188" t="s">
        <v>42</v>
      </c>
      <c r="O210" s="77"/>
      <c r="P210" s="189">
        <f>O210*H210</f>
        <v>0</v>
      </c>
      <c r="Q210" s="189">
        <v>0.00028499999999999999</v>
      </c>
      <c r="R210" s="189">
        <f>Q210*H210</f>
        <v>0.00056999999999999998</v>
      </c>
      <c r="S210" s="189">
        <v>0</v>
      </c>
      <c r="T210" s="190">
        <f>S210*H210</f>
        <v>0</v>
      </c>
      <c r="U210" s="38"/>
      <c r="V210" s="38"/>
      <c r="W210" s="38"/>
      <c r="X210" s="38"/>
      <c r="Y210" s="38"/>
      <c r="Z210" s="38"/>
      <c r="AA210" s="38"/>
      <c r="AB210" s="38"/>
      <c r="AC210" s="38"/>
      <c r="AD210" s="38"/>
      <c r="AE210" s="38"/>
      <c r="AR210" s="191" t="s">
        <v>350</v>
      </c>
      <c r="AT210" s="191" t="s">
        <v>180</v>
      </c>
      <c r="AU210" s="191" t="s">
        <v>87</v>
      </c>
      <c r="AY210" s="19" t="s">
        <v>177</v>
      </c>
      <c r="BE210" s="192">
        <f>IF(N210="základní",J210,0)</f>
        <v>0</v>
      </c>
      <c r="BF210" s="192">
        <f>IF(N210="snížená",J210,0)</f>
        <v>0</v>
      </c>
      <c r="BG210" s="192">
        <f>IF(N210="zákl. přenesená",J210,0)</f>
        <v>0</v>
      </c>
      <c r="BH210" s="192">
        <f>IF(N210="sníž. přenesená",J210,0)</f>
        <v>0</v>
      </c>
      <c r="BI210" s="192">
        <f>IF(N210="nulová",J210,0)</f>
        <v>0</v>
      </c>
      <c r="BJ210" s="19" t="s">
        <v>85</v>
      </c>
      <c r="BK210" s="192">
        <f>ROUND(I210*H210,2)</f>
        <v>0</v>
      </c>
      <c r="BL210" s="19" t="s">
        <v>350</v>
      </c>
      <c r="BM210" s="191" t="s">
        <v>214</v>
      </c>
    </row>
    <row r="211" s="14" customFormat="1">
      <c r="A211" s="14"/>
      <c r="B211" s="210"/>
      <c r="C211" s="14"/>
      <c r="D211" s="193" t="s">
        <v>271</v>
      </c>
      <c r="E211" s="211" t="s">
        <v>1</v>
      </c>
      <c r="F211" s="212" t="s">
        <v>1379</v>
      </c>
      <c r="G211" s="14"/>
      <c r="H211" s="213">
        <v>2</v>
      </c>
      <c r="I211" s="214"/>
      <c r="J211" s="14"/>
      <c r="K211" s="14"/>
      <c r="L211" s="210"/>
      <c r="M211" s="215"/>
      <c r="N211" s="216"/>
      <c r="O211" s="216"/>
      <c r="P211" s="216"/>
      <c r="Q211" s="216"/>
      <c r="R211" s="216"/>
      <c r="S211" s="216"/>
      <c r="T211" s="217"/>
      <c r="U211" s="14"/>
      <c r="V211" s="14"/>
      <c r="W211" s="14"/>
      <c r="X211" s="14"/>
      <c r="Y211" s="14"/>
      <c r="Z211" s="14"/>
      <c r="AA211" s="14"/>
      <c r="AB211" s="14"/>
      <c r="AC211" s="14"/>
      <c r="AD211" s="14"/>
      <c r="AE211" s="14"/>
      <c r="AT211" s="211" t="s">
        <v>271</v>
      </c>
      <c r="AU211" s="211" t="s">
        <v>87</v>
      </c>
      <c r="AV211" s="14" t="s">
        <v>87</v>
      </c>
      <c r="AW211" s="14" t="s">
        <v>32</v>
      </c>
      <c r="AX211" s="14" t="s">
        <v>77</v>
      </c>
      <c r="AY211" s="211" t="s">
        <v>177</v>
      </c>
    </row>
    <row r="212" s="15" customFormat="1">
      <c r="A212" s="15"/>
      <c r="B212" s="218"/>
      <c r="C212" s="15"/>
      <c r="D212" s="193" t="s">
        <v>271</v>
      </c>
      <c r="E212" s="219" t="s">
        <v>1</v>
      </c>
      <c r="F212" s="220" t="s">
        <v>276</v>
      </c>
      <c r="G212" s="15"/>
      <c r="H212" s="221">
        <v>2</v>
      </c>
      <c r="I212" s="222"/>
      <c r="J212" s="15"/>
      <c r="K212" s="15"/>
      <c r="L212" s="218"/>
      <c r="M212" s="223"/>
      <c r="N212" s="224"/>
      <c r="O212" s="224"/>
      <c r="P212" s="224"/>
      <c r="Q212" s="224"/>
      <c r="R212" s="224"/>
      <c r="S212" s="224"/>
      <c r="T212" s="225"/>
      <c r="U212" s="15"/>
      <c r="V212" s="15"/>
      <c r="W212" s="15"/>
      <c r="X212" s="15"/>
      <c r="Y212" s="15"/>
      <c r="Z212" s="15"/>
      <c r="AA212" s="15"/>
      <c r="AB212" s="15"/>
      <c r="AC212" s="15"/>
      <c r="AD212" s="15"/>
      <c r="AE212" s="15"/>
      <c r="AT212" s="219" t="s">
        <v>271</v>
      </c>
      <c r="AU212" s="219" t="s">
        <v>87</v>
      </c>
      <c r="AV212" s="15" t="s">
        <v>269</v>
      </c>
      <c r="AW212" s="15" t="s">
        <v>32</v>
      </c>
      <c r="AX212" s="15" t="s">
        <v>85</v>
      </c>
      <c r="AY212" s="219" t="s">
        <v>177</v>
      </c>
    </row>
    <row r="213" s="2" customFormat="1" ht="21.75" customHeight="1">
      <c r="A213" s="38"/>
      <c r="B213" s="179"/>
      <c r="C213" s="180" t="s">
        <v>411</v>
      </c>
      <c r="D213" s="180" t="s">
        <v>180</v>
      </c>
      <c r="E213" s="181" t="s">
        <v>1380</v>
      </c>
      <c r="F213" s="182" t="s">
        <v>1381</v>
      </c>
      <c r="G213" s="183" t="s">
        <v>327</v>
      </c>
      <c r="H213" s="184">
        <v>1</v>
      </c>
      <c r="I213" s="185"/>
      <c r="J213" s="186">
        <f>ROUND(I213*H213,2)</f>
        <v>0</v>
      </c>
      <c r="K213" s="182" t="s">
        <v>268</v>
      </c>
      <c r="L213" s="39"/>
      <c r="M213" s="187" t="s">
        <v>1</v>
      </c>
      <c r="N213" s="188" t="s">
        <v>42</v>
      </c>
      <c r="O213" s="77"/>
      <c r="P213" s="189">
        <f>O213*H213</f>
        <v>0</v>
      </c>
      <c r="Q213" s="189">
        <v>0.000175</v>
      </c>
      <c r="R213" s="189">
        <f>Q213*H213</f>
        <v>0.000175</v>
      </c>
      <c r="S213" s="189">
        <v>0</v>
      </c>
      <c r="T213" s="190">
        <f>S213*H213</f>
        <v>0</v>
      </c>
      <c r="U213" s="38"/>
      <c r="V213" s="38"/>
      <c r="W213" s="38"/>
      <c r="X213" s="38"/>
      <c r="Y213" s="38"/>
      <c r="Z213" s="38"/>
      <c r="AA213" s="38"/>
      <c r="AB213" s="38"/>
      <c r="AC213" s="38"/>
      <c r="AD213" s="38"/>
      <c r="AE213" s="38"/>
      <c r="AR213" s="191" t="s">
        <v>350</v>
      </c>
      <c r="AT213" s="191" t="s">
        <v>180</v>
      </c>
      <c r="AU213" s="191" t="s">
        <v>87</v>
      </c>
      <c r="AY213" s="19" t="s">
        <v>177</v>
      </c>
      <c r="BE213" s="192">
        <f>IF(N213="základní",J213,0)</f>
        <v>0</v>
      </c>
      <c r="BF213" s="192">
        <f>IF(N213="snížená",J213,0)</f>
        <v>0</v>
      </c>
      <c r="BG213" s="192">
        <f>IF(N213="zákl. přenesená",J213,0)</f>
        <v>0</v>
      </c>
      <c r="BH213" s="192">
        <f>IF(N213="sníž. přenesená",J213,0)</f>
        <v>0</v>
      </c>
      <c r="BI213" s="192">
        <f>IF(N213="nulová",J213,0)</f>
        <v>0</v>
      </c>
      <c r="BJ213" s="19" t="s">
        <v>85</v>
      </c>
      <c r="BK213" s="192">
        <f>ROUND(I213*H213,2)</f>
        <v>0</v>
      </c>
      <c r="BL213" s="19" t="s">
        <v>350</v>
      </c>
      <c r="BM213" s="191" t="s">
        <v>587</v>
      </c>
    </row>
    <row r="214" s="14" customFormat="1">
      <c r="A214" s="14"/>
      <c r="B214" s="210"/>
      <c r="C214" s="14"/>
      <c r="D214" s="193" t="s">
        <v>271</v>
      </c>
      <c r="E214" s="211" t="s">
        <v>1</v>
      </c>
      <c r="F214" s="212" t="s">
        <v>1382</v>
      </c>
      <c r="G214" s="14"/>
      <c r="H214" s="213">
        <v>1</v>
      </c>
      <c r="I214" s="214"/>
      <c r="J214" s="14"/>
      <c r="K214" s="14"/>
      <c r="L214" s="210"/>
      <c r="M214" s="215"/>
      <c r="N214" s="216"/>
      <c r="O214" s="216"/>
      <c r="P214" s="216"/>
      <c r="Q214" s="216"/>
      <c r="R214" s="216"/>
      <c r="S214" s="216"/>
      <c r="T214" s="217"/>
      <c r="U214" s="14"/>
      <c r="V214" s="14"/>
      <c r="W214" s="14"/>
      <c r="X214" s="14"/>
      <c r="Y214" s="14"/>
      <c r="Z214" s="14"/>
      <c r="AA214" s="14"/>
      <c r="AB214" s="14"/>
      <c r="AC214" s="14"/>
      <c r="AD214" s="14"/>
      <c r="AE214" s="14"/>
      <c r="AT214" s="211" t="s">
        <v>271</v>
      </c>
      <c r="AU214" s="211" t="s">
        <v>87</v>
      </c>
      <c r="AV214" s="14" t="s">
        <v>87</v>
      </c>
      <c r="AW214" s="14" t="s">
        <v>32</v>
      </c>
      <c r="AX214" s="14" t="s">
        <v>77</v>
      </c>
      <c r="AY214" s="211" t="s">
        <v>177</v>
      </c>
    </row>
    <row r="215" s="15" customFormat="1">
      <c r="A215" s="15"/>
      <c r="B215" s="218"/>
      <c r="C215" s="15"/>
      <c r="D215" s="193" t="s">
        <v>271</v>
      </c>
      <c r="E215" s="219" t="s">
        <v>1</v>
      </c>
      <c r="F215" s="220" t="s">
        <v>276</v>
      </c>
      <c r="G215" s="15"/>
      <c r="H215" s="221">
        <v>1</v>
      </c>
      <c r="I215" s="222"/>
      <c r="J215" s="15"/>
      <c r="K215" s="15"/>
      <c r="L215" s="218"/>
      <c r="M215" s="223"/>
      <c r="N215" s="224"/>
      <c r="O215" s="224"/>
      <c r="P215" s="224"/>
      <c r="Q215" s="224"/>
      <c r="R215" s="224"/>
      <c r="S215" s="224"/>
      <c r="T215" s="225"/>
      <c r="U215" s="15"/>
      <c r="V215" s="15"/>
      <c r="W215" s="15"/>
      <c r="X215" s="15"/>
      <c r="Y215" s="15"/>
      <c r="Z215" s="15"/>
      <c r="AA215" s="15"/>
      <c r="AB215" s="15"/>
      <c r="AC215" s="15"/>
      <c r="AD215" s="15"/>
      <c r="AE215" s="15"/>
      <c r="AT215" s="219" t="s">
        <v>271</v>
      </c>
      <c r="AU215" s="219" t="s">
        <v>87</v>
      </c>
      <c r="AV215" s="15" t="s">
        <v>269</v>
      </c>
      <c r="AW215" s="15" t="s">
        <v>32</v>
      </c>
      <c r="AX215" s="15" t="s">
        <v>85</v>
      </c>
      <c r="AY215" s="219" t="s">
        <v>177</v>
      </c>
    </row>
    <row r="216" s="2" customFormat="1" ht="21.75" customHeight="1">
      <c r="A216" s="38"/>
      <c r="B216" s="179"/>
      <c r="C216" s="180" t="s">
        <v>415</v>
      </c>
      <c r="D216" s="180" t="s">
        <v>180</v>
      </c>
      <c r="E216" s="181" t="s">
        <v>1383</v>
      </c>
      <c r="F216" s="182" t="s">
        <v>1384</v>
      </c>
      <c r="G216" s="183" t="s">
        <v>369</v>
      </c>
      <c r="H216" s="184">
        <v>60</v>
      </c>
      <c r="I216" s="185"/>
      <c r="J216" s="186">
        <f>ROUND(I216*H216,2)</f>
        <v>0</v>
      </c>
      <c r="K216" s="182" t="s">
        <v>268</v>
      </c>
      <c r="L216" s="39"/>
      <c r="M216" s="187" t="s">
        <v>1</v>
      </c>
      <c r="N216" s="188" t="s">
        <v>42</v>
      </c>
      <c r="O216" s="77"/>
      <c r="P216" s="189">
        <f>O216*H216</f>
        <v>0</v>
      </c>
      <c r="Q216" s="189">
        <v>0</v>
      </c>
      <c r="R216" s="189">
        <f>Q216*H216</f>
        <v>0</v>
      </c>
      <c r="S216" s="189">
        <v>0</v>
      </c>
      <c r="T216" s="190">
        <f>S216*H216</f>
        <v>0</v>
      </c>
      <c r="U216" s="38"/>
      <c r="V216" s="38"/>
      <c r="W216" s="38"/>
      <c r="X216" s="38"/>
      <c r="Y216" s="38"/>
      <c r="Z216" s="38"/>
      <c r="AA216" s="38"/>
      <c r="AB216" s="38"/>
      <c r="AC216" s="38"/>
      <c r="AD216" s="38"/>
      <c r="AE216" s="38"/>
      <c r="AR216" s="191" t="s">
        <v>350</v>
      </c>
      <c r="AT216" s="191" t="s">
        <v>180</v>
      </c>
      <c r="AU216" s="191" t="s">
        <v>87</v>
      </c>
      <c r="AY216" s="19" t="s">
        <v>177</v>
      </c>
      <c r="BE216" s="192">
        <f>IF(N216="základní",J216,0)</f>
        <v>0</v>
      </c>
      <c r="BF216" s="192">
        <f>IF(N216="snížená",J216,0)</f>
        <v>0</v>
      </c>
      <c r="BG216" s="192">
        <f>IF(N216="zákl. přenesená",J216,0)</f>
        <v>0</v>
      </c>
      <c r="BH216" s="192">
        <f>IF(N216="sníž. přenesená",J216,0)</f>
        <v>0</v>
      </c>
      <c r="BI216" s="192">
        <f>IF(N216="nulová",J216,0)</f>
        <v>0</v>
      </c>
      <c r="BJ216" s="19" t="s">
        <v>85</v>
      </c>
      <c r="BK216" s="192">
        <f>ROUND(I216*H216,2)</f>
        <v>0</v>
      </c>
      <c r="BL216" s="19" t="s">
        <v>350</v>
      </c>
      <c r="BM216" s="191" t="s">
        <v>610</v>
      </c>
    </row>
    <row r="217" s="14" customFormat="1">
      <c r="A217" s="14"/>
      <c r="B217" s="210"/>
      <c r="C217" s="14"/>
      <c r="D217" s="193" t="s">
        <v>271</v>
      </c>
      <c r="E217" s="211" t="s">
        <v>1</v>
      </c>
      <c r="F217" s="212" t="s">
        <v>1385</v>
      </c>
      <c r="G217" s="14"/>
      <c r="H217" s="213">
        <v>60</v>
      </c>
      <c r="I217" s="214"/>
      <c r="J217" s="14"/>
      <c r="K217" s="14"/>
      <c r="L217" s="210"/>
      <c r="M217" s="215"/>
      <c r="N217" s="216"/>
      <c r="O217" s="216"/>
      <c r="P217" s="216"/>
      <c r="Q217" s="216"/>
      <c r="R217" s="216"/>
      <c r="S217" s="216"/>
      <c r="T217" s="217"/>
      <c r="U217" s="14"/>
      <c r="V217" s="14"/>
      <c r="W217" s="14"/>
      <c r="X217" s="14"/>
      <c r="Y217" s="14"/>
      <c r="Z217" s="14"/>
      <c r="AA217" s="14"/>
      <c r="AB217" s="14"/>
      <c r="AC217" s="14"/>
      <c r="AD217" s="14"/>
      <c r="AE217" s="14"/>
      <c r="AT217" s="211" t="s">
        <v>271</v>
      </c>
      <c r="AU217" s="211" t="s">
        <v>87</v>
      </c>
      <c r="AV217" s="14" t="s">
        <v>87</v>
      </c>
      <c r="AW217" s="14" t="s">
        <v>32</v>
      </c>
      <c r="AX217" s="14" t="s">
        <v>77</v>
      </c>
      <c r="AY217" s="211" t="s">
        <v>177</v>
      </c>
    </row>
    <row r="218" s="15" customFormat="1">
      <c r="A218" s="15"/>
      <c r="B218" s="218"/>
      <c r="C218" s="15"/>
      <c r="D218" s="193" t="s">
        <v>271</v>
      </c>
      <c r="E218" s="219" t="s">
        <v>1</v>
      </c>
      <c r="F218" s="220" t="s">
        <v>276</v>
      </c>
      <c r="G218" s="15"/>
      <c r="H218" s="221">
        <v>60</v>
      </c>
      <c r="I218" s="222"/>
      <c r="J218" s="15"/>
      <c r="K218" s="15"/>
      <c r="L218" s="218"/>
      <c r="M218" s="223"/>
      <c r="N218" s="224"/>
      <c r="O218" s="224"/>
      <c r="P218" s="224"/>
      <c r="Q218" s="224"/>
      <c r="R218" s="224"/>
      <c r="S218" s="224"/>
      <c r="T218" s="225"/>
      <c r="U218" s="15"/>
      <c r="V218" s="15"/>
      <c r="W218" s="15"/>
      <c r="X218" s="15"/>
      <c r="Y218" s="15"/>
      <c r="Z218" s="15"/>
      <c r="AA218" s="15"/>
      <c r="AB218" s="15"/>
      <c r="AC218" s="15"/>
      <c r="AD218" s="15"/>
      <c r="AE218" s="15"/>
      <c r="AT218" s="219" t="s">
        <v>271</v>
      </c>
      <c r="AU218" s="219" t="s">
        <v>87</v>
      </c>
      <c r="AV218" s="15" t="s">
        <v>269</v>
      </c>
      <c r="AW218" s="15" t="s">
        <v>32</v>
      </c>
      <c r="AX218" s="15" t="s">
        <v>85</v>
      </c>
      <c r="AY218" s="219" t="s">
        <v>177</v>
      </c>
    </row>
    <row r="219" s="2" customFormat="1" ht="21.75" customHeight="1">
      <c r="A219" s="38"/>
      <c r="B219" s="179"/>
      <c r="C219" s="180" t="s">
        <v>421</v>
      </c>
      <c r="D219" s="180" t="s">
        <v>180</v>
      </c>
      <c r="E219" s="181" t="s">
        <v>1386</v>
      </c>
      <c r="F219" s="182" t="s">
        <v>1387</v>
      </c>
      <c r="G219" s="183" t="s">
        <v>369</v>
      </c>
      <c r="H219" s="184">
        <v>42</v>
      </c>
      <c r="I219" s="185"/>
      <c r="J219" s="186">
        <f>ROUND(I219*H219,2)</f>
        <v>0</v>
      </c>
      <c r="K219" s="182" t="s">
        <v>268</v>
      </c>
      <c r="L219" s="39"/>
      <c r="M219" s="187" t="s">
        <v>1</v>
      </c>
      <c r="N219" s="188" t="s">
        <v>42</v>
      </c>
      <c r="O219" s="77"/>
      <c r="P219" s="189">
        <f>O219*H219</f>
        <v>0</v>
      </c>
      <c r="Q219" s="189">
        <v>0</v>
      </c>
      <c r="R219" s="189">
        <f>Q219*H219</f>
        <v>0</v>
      </c>
      <c r="S219" s="189">
        <v>0</v>
      </c>
      <c r="T219" s="190">
        <f>S219*H219</f>
        <v>0</v>
      </c>
      <c r="U219" s="38"/>
      <c r="V219" s="38"/>
      <c r="W219" s="38"/>
      <c r="X219" s="38"/>
      <c r="Y219" s="38"/>
      <c r="Z219" s="38"/>
      <c r="AA219" s="38"/>
      <c r="AB219" s="38"/>
      <c r="AC219" s="38"/>
      <c r="AD219" s="38"/>
      <c r="AE219" s="38"/>
      <c r="AR219" s="191" t="s">
        <v>350</v>
      </c>
      <c r="AT219" s="191" t="s">
        <v>180</v>
      </c>
      <c r="AU219" s="191" t="s">
        <v>87</v>
      </c>
      <c r="AY219" s="19" t="s">
        <v>177</v>
      </c>
      <c r="BE219" s="192">
        <f>IF(N219="základní",J219,0)</f>
        <v>0</v>
      </c>
      <c r="BF219" s="192">
        <f>IF(N219="snížená",J219,0)</f>
        <v>0</v>
      </c>
      <c r="BG219" s="192">
        <f>IF(N219="zákl. přenesená",J219,0)</f>
        <v>0</v>
      </c>
      <c r="BH219" s="192">
        <f>IF(N219="sníž. přenesená",J219,0)</f>
        <v>0</v>
      </c>
      <c r="BI219" s="192">
        <f>IF(N219="nulová",J219,0)</f>
        <v>0</v>
      </c>
      <c r="BJ219" s="19" t="s">
        <v>85</v>
      </c>
      <c r="BK219" s="192">
        <f>ROUND(I219*H219,2)</f>
        <v>0</v>
      </c>
      <c r="BL219" s="19" t="s">
        <v>350</v>
      </c>
      <c r="BM219" s="191" t="s">
        <v>618</v>
      </c>
    </row>
    <row r="220" s="14" customFormat="1">
      <c r="A220" s="14"/>
      <c r="B220" s="210"/>
      <c r="C220" s="14"/>
      <c r="D220" s="193" t="s">
        <v>271</v>
      </c>
      <c r="E220" s="211" t="s">
        <v>1</v>
      </c>
      <c r="F220" s="212" t="s">
        <v>1388</v>
      </c>
      <c r="G220" s="14"/>
      <c r="H220" s="213">
        <v>42</v>
      </c>
      <c r="I220" s="214"/>
      <c r="J220" s="14"/>
      <c r="K220" s="14"/>
      <c r="L220" s="210"/>
      <c r="M220" s="215"/>
      <c r="N220" s="216"/>
      <c r="O220" s="216"/>
      <c r="P220" s="216"/>
      <c r="Q220" s="216"/>
      <c r="R220" s="216"/>
      <c r="S220" s="216"/>
      <c r="T220" s="217"/>
      <c r="U220" s="14"/>
      <c r="V220" s="14"/>
      <c r="W220" s="14"/>
      <c r="X220" s="14"/>
      <c r="Y220" s="14"/>
      <c r="Z220" s="14"/>
      <c r="AA220" s="14"/>
      <c r="AB220" s="14"/>
      <c r="AC220" s="14"/>
      <c r="AD220" s="14"/>
      <c r="AE220" s="14"/>
      <c r="AT220" s="211" t="s">
        <v>271</v>
      </c>
      <c r="AU220" s="211" t="s">
        <v>87</v>
      </c>
      <c r="AV220" s="14" t="s">
        <v>87</v>
      </c>
      <c r="AW220" s="14" t="s">
        <v>32</v>
      </c>
      <c r="AX220" s="14" t="s">
        <v>77</v>
      </c>
      <c r="AY220" s="211" t="s">
        <v>177</v>
      </c>
    </row>
    <row r="221" s="15" customFormat="1">
      <c r="A221" s="15"/>
      <c r="B221" s="218"/>
      <c r="C221" s="15"/>
      <c r="D221" s="193" t="s">
        <v>271</v>
      </c>
      <c r="E221" s="219" t="s">
        <v>1</v>
      </c>
      <c r="F221" s="220" t="s">
        <v>276</v>
      </c>
      <c r="G221" s="15"/>
      <c r="H221" s="221">
        <v>42</v>
      </c>
      <c r="I221" s="222"/>
      <c r="J221" s="15"/>
      <c r="K221" s="15"/>
      <c r="L221" s="218"/>
      <c r="M221" s="223"/>
      <c r="N221" s="224"/>
      <c r="O221" s="224"/>
      <c r="P221" s="224"/>
      <c r="Q221" s="224"/>
      <c r="R221" s="224"/>
      <c r="S221" s="224"/>
      <c r="T221" s="225"/>
      <c r="U221" s="15"/>
      <c r="V221" s="15"/>
      <c r="W221" s="15"/>
      <c r="X221" s="15"/>
      <c r="Y221" s="15"/>
      <c r="Z221" s="15"/>
      <c r="AA221" s="15"/>
      <c r="AB221" s="15"/>
      <c r="AC221" s="15"/>
      <c r="AD221" s="15"/>
      <c r="AE221" s="15"/>
      <c r="AT221" s="219" t="s">
        <v>271</v>
      </c>
      <c r="AU221" s="219" t="s">
        <v>87</v>
      </c>
      <c r="AV221" s="15" t="s">
        <v>269</v>
      </c>
      <c r="AW221" s="15" t="s">
        <v>32</v>
      </c>
      <c r="AX221" s="15" t="s">
        <v>85</v>
      </c>
      <c r="AY221" s="219" t="s">
        <v>177</v>
      </c>
    </row>
    <row r="222" s="2" customFormat="1" ht="24.15" customHeight="1">
      <c r="A222" s="38"/>
      <c r="B222" s="179"/>
      <c r="C222" s="180" t="s">
        <v>431</v>
      </c>
      <c r="D222" s="180" t="s">
        <v>180</v>
      </c>
      <c r="E222" s="181" t="s">
        <v>1389</v>
      </c>
      <c r="F222" s="182" t="s">
        <v>1390</v>
      </c>
      <c r="G222" s="183" t="s">
        <v>300</v>
      </c>
      <c r="H222" s="184">
        <v>0.27300000000000002</v>
      </c>
      <c r="I222" s="185"/>
      <c r="J222" s="186">
        <f>ROUND(I222*H222,2)</f>
        <v>0</v>
      </c>
      <c r="K222" s="182" t="s">
        <v>268</v>
      </c>
      <c r="L222" s="39"/>
      <c r="M222" s="187" t="s">
        <v>1</v>
      </c>
      <c r="N222" s="188" t="s">
        <v>42</v>
      </c>
      <c r="O222" s="77"/>
      <c r="P222" s="189">
        <f>O222*H222</f>
        <v>0</v>
      </c>
      <c r="Q222" s="189">
        <v>0</v>
      </c>
      <c r="R222" s="189">
        <f>Q222*H222</f>
        <v>0</v>
      </c>
      <c r="S222" s="189">
        <v>0</v>
      </c>
      <c r="T222" s="190">
        <f>S222*H222</f>
        <v>0</v>
      </c>
      <c r="U222" s="38"/>
      <c r="V222" s="38"/>
      <c r="W222" s="38"/>
      <c r="X222" s="38"/>
      <c r="Y222" s="38"/>
      <c r="Z222" s="38"/>
      <c r="AA222" s="38"/>
      <c r="AB222" s="38"/>
      <c r="AC222" s="38"/>
      <c r="AD222" s="38"/>
      <c r="AE222" s="38"/>
      <c r="AR222" s="191" t="s">
        <v>350</v>
      </c>
      <c r="AT222" s="191" t="s">
        <v>180</v>
      </c>
      <c r="AU222" s="191" t="s">
        <v>87</v>
      </c>
      <c r="AY222" s="19" t="s">
        <v>177</v>
      </c>
      <c r="BE222" s="192">
        <f>IF(N222="základní",J222,0)</f>
        <v>0</v>
      </c>
      <c r="BF222" s="192">
        <f>IF(N222="snížená",J222,0)</f>
        <v>0</v>
      </c>
      <c r="BG222" s="192">
        <f>IF(N222="zákl. přenesená",J222,0)</f>
        <v>0</v>
      </c>
      <c r="BH222" s="192">
        <f>IF(N222="sníž. přenesená",J222,0)</f>
        <v>0</v>
      </c>
      <c r="BI222" s="192">
        <f>IF(N222="nulová",J222,0)</f>
        <v>0</v>
      </c>
      <c r="BJ222" s="19" t="s">
        <v>85</v>
      </c>
      <c r="BK222" s="192">
        <f>ROUND(I222*H222,2)</f>
        <v>0</v>
      </c>
      <c r="BL222" s="19" t="s">
        <v>350</v>
      </c>
      <c r="BM222" s="191" t="s">
        <v>631</v>
      </c>
    </row>
    <row r="223" s="12" customFormat="1" ht="22.8" customHeight="1">
      <c r="A223" s="12"/>
      <c r="B223" s="166"/>
      <c r="C223" s="12"/>
      <c r="D223" s="167" t="s">
        <v>76</v>
      </c>
      <c r="E223" s="177" t="s">
        <v>1391</v>
      </c>
      <c r="F223" s="177" t="s">
        <v>1392</v>
      </c>
      <c r="G223" s="12"/>
      <c r="H223" s="12"/>
      <c r="I223" s="169"/>
      <c r="J223" s="178">
        <f>BK223</f>
        <v>0</v>
      </c>
      <c r="K223" s="12"/>
      <c r="L223" s="166"/>
      <c r="M223" s="171"/>
      <c r="N223" s="172"/>
      <c r="O223" s="172"/>
      <c r="P223" s="173">
        <f>SUM(P224:P300)</f>
        <v>0</v>
      </c>
      <c r="Q223" s="172"/>
      <c r="R223" s="173">
        <f>SUM(R224:R300)</f>
        <v>0.131764786</v>
      </c>
      <c r="S223" s="172"/>
      <c r="T223" s="174">
        <f>SUM(T224:T300)</f>
        <v>0.00066</v>
      </c>
      <c r="U223" s="12"/>
      <c r="V223" s="12"/>
      <c r="W223" s="12"/>
      <c r="X223" s="12"/>
      <c r="Y223" s="12"/>
      <c r="Z223" s="12"/>
      <c r="AA223" s="12"/>
      <c r="AB223" s="12"/>
      <c r="AC223" s="12"/>
      <c r="AD223" s="12"/>
      <c r="AE223" s="12"/>
      <c r="AR223" s="167" t="s">
        <v>87</v>
      </c>
      <c r="AT223" s="175" t="s">
        <v>76</v>
      </c>
      <c r="AU223" s="175" t="s">
        <v>85</v>
      </c>
      <c r="AY223" s="167" t="s">
        <v>177</v>
      </c>
      <c r="BK223" s="176">
        <f>SUM(BK224:BK300)</f>
        <v>0</v>
      </c>
    </row>
    <row r="224" s="2" customFormat="1" ht="24.15" customHeight="1">
      <c r="A224" s="38"/>
      <c r="B224" s="179"/>
      <c r="C224" s="180" t="s">
        <v>436</v>
      </c>
      <c r="D224" s="180" t="s">
        <v>180</v>
      </c>
      <c r="E224" s="181" t="s">
        <v>1393</v>
      </c>
      <c r="F224" s="182" t="s">
        <v>1394</v>
      </c>
      <c r="G224" s="183" t="s">
        <v>327</v>
      </c>
      <c r="H224" s="184">
        <v>1</v>
      </c>
      <c r="I224" s="185"/>
      <c r="J224" s="186">
        <f>ROUND(I224*H224,2)</f>
        <v>0</v>
      </c>
      <c r="K224" s="182" t="s">
        <v>268</v>
      </c>
      <c r="L224" s="39"/>
      <c r="M224" s="187" t="s">
        <v>1</v>
      </c>
      <c r="N224" s="188" t="s">
        <v>42</v>
      </c>
      <c r="O224" s="77"/>
      <c r="P224" s="189">
        <f>O224*H224</f>
        <v>0</v>
      </c>
      <c r="Q224" s="189">
        <v>5.3999999999999998E-05</v>
      </c>
      <c r="R224" s="189">
        <f>Q224*H224</f>
        <v>5.3999999999999998E-05</v>
      </c>
      <c r="S224" s="189">
        <v>0.00066</v>
      </c>
      <c r="T224" s="190">
        <f>S224*H224</f>
        <v>0.00066</v>
      </c>
      <c r="U224" s="38"/>
      <c r="V224" s="38"/>
      <c r="W224" s="38"/>
      <c r="X224" s="38"/>
      <c r="Y224" s="38"/>
      <c r="Z224" s="38"/>
      <c r="AA224" s="38"/>
      <c r="AB224" s="38"/>
      <c r="AC224" s="38"/>
      <c r="AD224" s="38"/>
      <c r="AE224" s="38"/>
      <c r="AR224" s="191" t="s">
        <v>350</v>
      </c>
      <c r="AT224" s="191" t="s">
        <v>180</v>
      </c>
      <c r="AU224" s="191" t="s">
        <v>87</v>
      </c>
      <c r="AY224" s="19" t="s">
        <v>177</v>
      </c>
      <c r="BE224" s="192">
        <f>IF(N224="základní",J224,0)</f>
        <v>0</v>
      </c>
      <c r="BF224" s="192">
        <f>IF(N224="snížená",J224,0)</f>
        <v>0</v>
      </c>
      <c r="BG224" s="192">
        <f>IF(N224="zákl. přenesená",J224,0)</f>
        <v>0</v>
      </c>
      <c r="BH224" s="192">
        <f>IF(N224="sníž. přenesená",J224,0)</f>
        <v>0</v>
      </c>
      <c r="BI224" s="192">
        <f>IF(N224="nulová",J224,0)</f>
        <v>0</v>
      </c>
      <c r="BJ224" s="19" t="s">
        <v>85</v>
      </c>
      <c r="BK224" s="192">
        <f>ROUND(I224*H224,2)</f>
        <v>0</v>
      </c>
      <c r="BL224" s="19" t="s">
        <v>350</v>
      </c>
      <c r="BM224" s="191" t="s">
        <v>642</v>
      </c>
    </row>
    <row r="225" s="14" customFormat="1">
      <c r="A225" s="14"/>
      <c r="B225" s="210"/>
      <c r="C225" s="14"/>
      <c r="D225" s="193" t="s">
        <v>271</v>
      </c>
      <c r="E225" s="211" t="s">
        <v>1</v>
      </c>
      <c r="F225" s="212" t="s">
        <v>1395</v>
      </c>
      <c r="G225" s="14"/>
      <c r="H225" s="213">
        <v>1</v>
      </c>
      <c r="I225" s="214"/>
      <c r="J225" s="14"/>
      <c r="K225" s="14"/>
      <c r="L225" s="210"/>
      <c r="M225" s="215"/>
      <c r="N225" s="216"/>
      <c r="O225" s="216"/>
      <c r="P225" s="216"/>
      <c r="Q225" s="216"/>
      <c r="R225" s="216"/>
      <c r="S225" s="216"/>
      <c r="T225" s="217"/>
      <c r="U225" s="14"/>
      <c r="V225" s="14"/>
      <c r="W225" s="14"/>
      <c r="X225" s="14"/>
      <c r="Y225" s="14"/>
      <c r="Z225" s="14"/>
      <c r="AA225" s="14"/>
      <c r="AB225" s="14"/>
      <c r="AC225" s="14"/>
      <c r="AD225" s="14"/>
      <c r="AE225" s="14"/>
      <c r="AT225" s="211" t="s">
        <v>271</v>
      </c>
      <c r="AU225" s="211" t="s">
        <v>87</v>
      </c>
      <c r="AV225" s="14" t="s">
        <v>87</v>
      </c>
      <c r="AW225" s="14" t="s">
        <v>32</v>
      </c>
      <c r="AX225" s="14" t="s">
        <v>77</v>
      </c>
      <c r="AY225" s="211" t="s">
        <v>177</v>
      </c>
    </row>
    <row r="226" s="15" customFormat="1">
      <c r="A226" s="15"/>
      <c r="B226" s="218"/>
      <c r="C226" s="15"/>
      <c r="D226" s="193" t="s">
        <v>271</v>
      </c>
      <c r="E226" s="219" t="s">
        <v>1</v>
      </c>
      <c r="F226" s="220" t="s">
        <v>276</v>
      </c>
      <c r="G226" s="15"/>
      <c r="H226" s="221">
        <v>1</v>
      </c>
      <c r="I226" s="222"/>
      <c r="J226" s="15"/>
      <c r="K226" s="15"/>
      <c r="L226" s="218"/>
      <c r="M226" s="223"/>
      <c r="N226" s="224"/>
      <c r="O226" s="224"/>
      <c r="P226" s="224"/>
      <c r="Q226" s="224"/>
      <c r="R226" s="224"/>
      <c r="S226" s="224"/>
      <c r="T226" s="225"/>
      <c r="U226" s="15"/>
      <c r="V226" s="15"/>
      <c r="W226" s="15"/>
      <c r="X226" s="15"/>
      <c r="Y226" s="15"/>
      <c r="Z226" s="15"/>
      <c r="AA226" s="15"/>
      <c r="AB226" s="15"/>
      <c r="AC226" s="15"/>
      <c r="AD226" s="15"/>
      <c r="AE226" s="15"/>
      <c r="AT226" s="219" t="s">
        <v>271</v>
      </c>
      <c r="AU226" s="219" t="s">
        <v>87</v>
      </c>
      <c r="AV226" s="15" t="s">
        <v>269</v>
      </c>
      <c r="AW226" s="15" t="s">
        <v>32</v>
      </c>
      <c r="AX226" s="15" t="s">
        <v>85</v>
      </c>
      <c r="AY226" s="219" t="s">
        <v>177</v>
      </c>
    </row>
    <row r="227" s="2" customFormat="1" ht="24.15" customHeight="1">
      <c r="A227" s="38"/>
      <c r="B227" s="179"/>
      <c r="C227" s="180" t="s">
        <v>440</v>
      </c>
      <c r="D227" s="180" t="s">
        <v>180</v>
      </c>
      <c r="E227" s="181" t="s">
        <v>1396</v>
      </c>
      <c r="F227" s="182" t="s">
        <v>1397</v>
      </c>
      <c r="G227" s="183" t="s">
        <v>369</v>
      </c>
      <c r="H227" s="184">
        <v>46</v>
      </c>
      <c r="I227" s="185"/>
      <c r="J227" s="186">
        <f>ROUND(I227*H227,2)</f>
        <v>0</v>
      </c>
      <c r="K227" s="182" t="s">
        <v>268</v>
      </c>
      <c r="L227" s="39"/>
      <c r="M227" s="187" t="s">
        <v>1</v>
      </c>
      <c r="N227" s="188" t="s">
        <v>42</v>
      </c>
      <c r="O227" s="77"/>
      <c r="P227" s="189">
        <f>O227*H227</f>
        <v>0</v>
      </c>
      <c r="Q227" s="189">
        <v>0.00072900000000000005</v>
      </c>
      <c r="R227" s="189">
        <f>Q227*H227</f>
        <v>0.033534000000000001</v>
      </c>
      <c r="S227" s="189">
        <v>0</v>
      </c>
      <c r="T227" s="190">
        <f>S227*H227</f>
        <v>0</v>
      </c>
      <c r="U227" s="38"/>
      <c r="V227" s="38"/>
      <c r="W227" s="38"/>
      <c r="X227" s="38"/>
      <c r="Y227" s="38"/>
      <c r="Z227" s="38"/>
      <c r="AA227" s="38"/>
      <c r="AB227" s="38"/>
      <c r="AC227" s="38"/>
      <c r="AD227" s="38"/>
      <c r="AE227" s="38"/>
      <c r="AR227" s="191" t="s">
        <v>350</v>
      </c>
      <c r="AT227" s="191" t="s">
        <v>180</v>
      </c>
      <c r="AU227" s="191" t="s">
        <v>87</v>
      </c>
      <c r="AY227" s="19" t="s">
        <v>177</v>
      </c>
      <c r="BE227" s="192">
        <f>IF(N227="základní",J227,0)</f>
        <v>0</v>
      </c>
      <c r="BF227" s="192">
        <f>IF(N227="snížená",J227,0)</f>
        <v>0</v>
      </c>
      <c r="BG227" s="192">
        <f>IF(N227="zákl. přenesená",J227,0)</f>
        <v>0</v>
      </c>
      <c r="BH227" s="192">
        <f>IF(N227="sníž. přenesená",J227,0)</f>
        <v>0</v>
      </c>
      <c r="BI227" s="192">
        <f>IF(N227="nulová",J227,0)</f>
        <v>0</v>
      </c>
      <c r="BJ227" s="19" t="s">
        <v>85</v>
      </c>
      <c r="BK227" s="192">
        <f>ROUND(I227*H227,2)</f>
        <v>0</v>
      </c>
      <c r="BL227" s="19" t="s">
        <v>350</v>
      </c>
      <c r="BM227" s="191" t="s">
        <v>653</v>
      </c>
    </row>
    <row r="228" s="14" customFormat="1">
      <c r="A228" s="14"/>
      <c r="B228" s="210"/>
      <c r="C228" s="14"/>
      <c r="D228" s="193" t="s">
        <v>271</v>
      </c>
      <c r="E228" s="211" t="s">
        <v>1</v>
      </c>
      <c r="F228" s="212" t="s">
        <v>1398</v>
      </c>
      <c r="G228" s="14"/>
      <c r="H228" s="213">
        <v>46</v>
      </c>
      <c r="I228" s="214"/>
      <c r="J228" s="14"/>
      <c r="K228" s="14"/>
      <c r="L228" s="210"/>
      <c r="M228" s="215"/>
      <c r="N228" s="216"/>
      <c r="O228" s="216"/>
      <c r="P228" s="216"/>
      <c r="Q228" s="216"/>
      <c r="R228" s="216"/>
      <c r="S228" s="216"/>
      <c r="T228" s="217"/>
      <c r="U228" s="14"/>
      <c r="V228" s="14"/>
      <c r="W228" s="14"/>
      <c r="X228" s="14"/>
      <c r="Y228" s="14"/>
      <c r="Z228" s="14"/>
      <c r="AA228" s="14"/>
      <c r="AB228" s="14"/>
      <c r="AC228" s="14"/>
      <c r="AD228" s="14"/>
      <c r="AE228" s="14"/>
      <c r="AT228" s="211" t="s">
        <v>271</v>
      </c>
      <c r="AU228" s="211" t="s">
        <v>87</v>
      </c>
      <c r="AV228" s="14" t="s">
        <v>87</v>
      </c>
      <c r="AW228" s="14" t="s">
        <v>32</v>
      </c>
      <c r="AX228" s="14" t="s">
        <v>77</v>
      </c>
      <c r="AY228" s="211" t="s">
        <v>177</v>
      </c>
    </row>
    <row r="229" s="15" customFormat="1">
      <c r="A229" s="15"/>
      <c r="B229" s="218"/>
      <c r="C229" s="15"/>
      <c r="D229" s="193" t="s">
        <v>271</v>
      </c>
      <c r="E229" s="219" t="s">
        <v>1</v>
      </c>
      <c r="F229" s="220" t="s">
        <v>276</v>
      </c>
      <c r="G229" s="15"/>
      <c r="H229" s="221">
        <v>46</v>
      </c>
      <c r="I229" s="222"/>
      <c r="J229" s="15"/>
      <c r="K229" s="15"/>
      <c r="L229" s="218"/>
      <c r="M229" s="223"/>
      <c r="N229" s="224"/>
      <c r="O229" s="224"/>
      <c r="P229" s="224"/>
      <c r="Q229" s="224"/>
      <c r="R229" s="224"/>
      <c r="S229" s="224"/>
      <c r="T229" s="225"/>
      <c r="U229" s="15"/>
      <c r="V229" s="15"/>
      <c r="W229" s="15"/>
      <c r="X229" s="15"/>
      <c r="Y229" s="15"/>
      <c r="Z229" s="15"/>
      <c r="AA229" s="15"/>
      <c r="AB229" s="15"/>
      <c r="AC229" s="15"/>
      <c r="AD229" s="15"/>
      <c r="AE229" s="15"/>
      <c r="AT229" s="219" t="s">
        <v>271</v>
      </c>
      <c r="AU229" s="219" t="s">
        <v>87</v>
      </c>
      <c r="AV229" s="15" t="s">
        <v>269</v>
      </c>
      <c r="AW229" s="15" t="s">
        <v>32</v>
      </c>
      <c r="AX229" s="15" t="s">
        <v>85</v>
      </c>
      <c r="AY229" s="219" t="s">
        <v>177</v>
      </c>
    </row>
    <row r="230" s="2" customFormat="1" ht="24.15" customHeight="1">
      <c r="A230" s="38"/>
      <c r="B230" s="179"/>
      <c r="C230" s="180" t="s">
        <v>445</v>
      </c>
      <c r="D230" s="180" t="s">
        <v>180</v>
      </c>
      <c r="E230" s="181" t="s">
        <v>1399</v>
      </c>
      <c r="F230" s="182" t="s">
        <v>1400</v>
      </c>
      <c r="G230" s="183" t="s">
        <v>369</v>
      </c>
      <c r="H230" s="184">
        <v>28</v>
      </c>
      <c r="I230" s="185"/>
      <c r="J230" s="186">
        <f>ROUND(I230*H230,2)</f>
        <v>0</v>
      </c>
      <c r="K230" s="182" t="s">
        <v>268</v>
      </c>
      <c r="L230" s="39"/>
      <c r="M230" s="187" t="s">
        <v>1</v>
      </c>
      <c r="N230" s="188" t="s">
        <v>42</v>
      </c>
      <c r="O230" s="77"/>
      <c r="P230" s="189">
        <f>O230*H230</f>
        <v>0</v>
      </c>
      <c r="Q230" s="189">
        <v>0.00098400000000000007</v>
      </c>
      <c r="R230" s="189">
        <f>Q230*H230</f>
        <v>0.027552</v>
      </c>
      <c r="S230" s="189">
        <v>0</v>
      </c>
      <c r="T230" s="190">
        <f>S230*H230</f>
        <v>0</v>
      </c>
      <c r="U230" s="38"/>
      <c r="V230" s="38"/>
      <c r="W230" s="38"/>
      <c r="X230" s="38"/>
      <c r="Y230" s="38"/>
      <c r="Z230" s="38"/>
      <c r="AA230" s="38"/>
      <c r="AB230" s="38"/>
      <c r="AC230" s="38"/>
      <c r="AD230" s="38"/>
      <c r="AE230" s="38"/>
      <c r="AR230" s="191" t="s">
        <v>350</v>
      </c>
      <c r="AT230" s="191" t="s">
        <v>180</v>
      </c>
      <c r="AU230" s="191" t="s">
        <v>87</v>
      </c>
      <c r="AY230" s="19" t="s">
        <v>177</v>
      </c>
      <c r="BE230" s="192">
        <f>IF(N230="základní",J230,0)</f>
        <v>0</v>
      </c>
      <c r="BF230" s="192">
        <f>IF(N230="snížená",J230,0)</f>
        <v>0</v>
      </c>
      <c r="BG230" s="192">
        <f>IF(N230="zákl. přenesená",J230,0)</f>
        <v>0</v>
      </c>
      <c r="BH230" s="192">
        <f>IF(N230="sníž. přenesená",J230,0)</f>
        <v>0</v>
      </c>
      <c r="BI230" s="192">
        <f>IF(N230="nulová",J230,0)</f>
        <v>0</v>
      </c>
      <c r="BJ230" s="19" t="s">
        <v>85</v>
      </c>
      <c r="BK230" s="192">
        <f>ROUND(I230*H230,2)</f>
        <v>0</v>
      </c>
      <c r="BL230" s="19" t="s">
        <v>350</v>
      </c>
      <c r="BM230" s="191" t="s">
        <v>664</v>
      </c>
    </row>
    <row r="231" s="14" customFormat="1">
      <c r="A231" s="14"/>
      <c r="B231" s="210"/>
      <c r="C231" s="14"/>
      <c r="D231" s="193" t="s">
        <v>271</v>
      </c>
      <c r="E231" s="211" t="s">
        <v>1</v>
      </c>
      <c r="F231" s="212" t="s">
        <v>1401</v>
      </c>
      <c r="G231" s="14"/>
      <c r="H231" s="213">
        <v>28</v>
      </c>
      <c r="I231" s="214"/>
      <c r="J231" s="14"/>
      <c r="K231" s="14"/>
      <c r="L231" s="210"/>
      <c r="M231" s="215"/>
      <c r="N231" s="216"/>
      <c r="O231" s="216"/>
      <c r="P231" s="216"/>
      <c r="Q231" s="216"/>
      <c r="R231" s="216"/>
      <c r="S231" s="216"/>
      <c r="T231" s="217"/>
      <c r="U231" s="14"/>
      <c r="V231" s="14"/>
      <c r="W231" s="14"/>
      <c r="X231" s="14"/>
      <c r="Y231" s="14"/>
      <c r="Z231" s="14"/>
      <c r="AA231" s="14"/>
      <c r="AB231" s="14"/>
      <c r="AC231" s="14"/>
      <c r="AD231" s="14"/>
      <c r="AE231" s="14"/>
      <c r="AT231" s="211" t="s">
        <v>271</v>
      </c>
      <c r="AU231" s="211" t="s">
        <v>87</v>
      </c>
      <c r="AV231" s="14" t="s">
        <v>87</v>
      </c>
      <c r="AW231" s="14" t="s">
        <v>32</v>
      </c>
      <c r="AX231" s="14" t="s">
        <v>77</v>
      </c>
      <c r="AY231" s="211" t="s">
        <v>177</v>
      </c>
    </row>
    <row r="232" s="15" customFormat="1">
      <c r="A232" s="15"/>
      <c r="B232" s="218"/>
      <c r="C232" s="15"/>
      <c r="D232" s="193" t="s">
        <v>271</v>
      </c>
      <c r="E232" s="219" t="s">
        <v>1</v>
      </c>
      <c r="F232" s="220" t="s">
        <v>276</v>
      </c>
      <c r="G232" s="15"/>
      <c r="H232" s="221">
        <v>28</v>
      </c>
      <c r="I232" s="222"/>
      <c r="J232" s="15"/>
      <c r="K232" s="15"/>
      <c r="L232" s="218"/>
      <c r="M232" s="223"/>
      <c r="N232" s="224"/>
      <c r="O232" s="224"/>
      <c r="P232" s="224"/>
      <c r="Q232" s="224"/>
      <c r="R232" s="224"/>
      <c r="S232" s="224"/>
      <c r="T232" s="225"/>
      <c r="U232" s="15"/>
      <c r="V232" s="15"/>
      <c r="W232" s="15"/>
      <c r="X232" s="15"/>
      <c r="Y232" s="15"/>
      <c r="Z232" s="15"/>
      <c r="AA232" s="15"/>
      <c r="AB232" s="15"/>
      <c r="AC232" s="15"/>
      <c r="AD232" s="15"/>
      <c r="AE232" s="15"/>
      <c r="AT232" s="219" t="s">
        <v>271</v>
      </c>
      <c r="AU232" s="219" t="s">
        <v>87</v>
      </c>
      <c r="AV232" s="15" t="s">
        <v>269</v>
      </c>
      <c r="AW232" s="15" t="s">
        <v>32</v>
      </c>
      <c r="AX232" s="15" t="s">
        <v>85</v>
      </c>
      <c r="AY232" s="219" t="s">
        <v>177</v>
      </c>
    </row>
    <row r="233" s="2" customFormat="1" ht="24.15" customHeight="1">
      <c r="A233" s="38"/>
      <c r="B233" s="179"/>
      <c r="C233" s="180" t="s">
        <v>449</v>
      </c>
      <c r="D233" s="180" t="s">
        <v>180</v>
      </c>
      <c r="E233" s="181" t="s">
        <v>1402</v>
      </c>
      <c r="F233" s="182" t="s">
        <v>1403</v>
      </c>
      <c r="G233" s="183" t="s">
        <v>369</v>
      </c>
      <c r="H233" s="184">
        <v>22</v>
      </c>
      <c r="I233" s="185"/>
      <c r="J233" s="186">
        <f>ROUND(I233*H233,2)</f>
        <v>0</v>
      </c>
      <c r="K233" s="182" t="s">
        <v>268</v>
      </c>
      <c r="L233" s="39"/>
      <c r="M233" s="187" t="s">
        <v>1</v>
      </c>
      <c r="N233" s="188" t="s">
        <v>42</v>
      </c>
      <c r="O233" s="77"/>
      <c r="P233" s="189">
        <f>O233*H233</f>
        <v>0</v>
      </c>
      <c r="Q233" s="189">
        <v>0.001297</v>
      </c>
      <c r="R233" s="189">
        <f>Q233*H233</f>
        <v>0.028534</v>
      </c>
      <c r="S233" s="189">
        <v>0</v>
      </c>
      <c r="T233" s="190">
        <f>S233*H233</f>
        <v>0</v>
      </c>
      <c r="U233" s="38"/>
      <c r="V233" s="38"/>
      <c r="W233" s="38"/>
      <c r="X233" s="38"/>
      <c r="Y233" s="38"/>
      <c r="Z233" s="38"/>
      <c r="AA233" s="38"/>
      <c r="AB233" s="38"/>
      <c r="AC233" s="38"/>
      <c r="AD233" s="38"/>
      <c r="AE233" s="38"/>
      <c r="AR233" s="191" t="s">
        <v>350</v>
      </c>
      <c r="AT233" s="191" t="s">
        <v>180</v>
      </c>
      <c r="AU233" s="191" t="s">
        <v>87</v>
      </c>
      <c r="AY233" s="19" t="s">
        <v>177</v>
      </c>
      <c r="BE233" s="192">
        <f>IF(N233="základní",J233,0)</f>
        <v>0</v>
      </c>
      <c r="BF233" s="192">
        <f>IF(N233="snížená",J233,0)</f>
        <v>0</v>
      </c>
      <c r="BG233" s="192">
        <f>IF(N233="zákl. přenesená",J233,0)</f>
        <v>0</v>
      </c>
      <c r="BH233" s="192">
        <f>IF(N233="sníž. přenesená",J233,0)</f>
        <v>0</v>
      </c>
      <c r="BI233" s="192">
        <f>IF(N233="nulová",J233,0)</f>
        <v>0</v>
      </c>
      <c r="BJ233" s="19" t="s">
        <v>85</v>
      </c>
      <c r="BK233" s="192">
        <f>ROUND(I233*H233,2)</f>
        <v>0</v>
      </c>
      <c r="BL233" s="19" t="s">
        <v>350</v>
      </c>
      <c r="BM233" s="191" t="s">
        <v>674</v>
      </c>
    </row>
    <row r="234" s="14" customFormat="1">
      <c r="A234" s="14"/>
      <c r="B234" s="210"/>
      <c r="C234" s="14"/>
      <c r="D234" s="193" t="s">
        <v>271</v>
      </c>
      <c r="E234" s="211" t="s">
        <v>1</v>
      </c>
      <c r="F234" s="212" t="s">
        <v>1404</v>
      </c>
      <c r="G234" s="14"/>
      <c r="H234" s="213">
        <v>22</v>
      </c>
      <c r="I234" s="214"/>
      <c r="J234" s="14"/>
      <c r="K234" s="14"/>
      <c r="L234" s="210"/>
      <c r="M234" s="215"/>
      <c r="N234" s="216"/>
      <c r="O234" s="216"/>
      <c r="P234" s="216"/>
      <c r="Q234" s="216"/>
      <c r="R234" s="216"/>
      <c r="S234" s="216"/>
      <c r="T234" s="217"/>
      <c r="U234" s="14"/>
      <c r="V234" s="14"/>
      <c r="W234" s="14"/>
      <c r="X234" s="14"/>
      <c r="Y234" s="14"/>
      <c r="Z234" s="14"/>
      <c r="AA234" s="14"/>
      <c r="AB234" s="14"/>
      <c r="AC234" s="14"/>
      <c r="AD234" s="14"/>
      <c r="AE234" s="14"/>
      <c r="AT234" s="211" t="s">
        <v>271</v>
      </c>
      <c r="AU234" s="211" t="s">
        <v>87</v>
      </c>
      <c r="AV234" s="14" t="s">
        <v>87</v>
      </c>
      <c r="AW234" s="14" t="s">
        <v>32</v>
      </c>
      <c r="AX234" s="14" t="s">
        <v>77</v>
      </c>
      <c r="AY234" s="211" t="s">
        <v>177</v>
      </c>
    </row>
    <row r="235" s="15" customFormat="1">
      <c r="A235" s="15"/>
      <c r="B235" s="218"/>
      <c r="C235" s="15"/>
      <c r="D235" s="193" t="s">
        <v>271</v>
      </c>
      <c r="E235" s="219" t="s">
        <v>1</v>
      </c>
      <c r="F235" s="220" t="s">
        <v>276</v>
      </c>
      <c r="G235" s="15"/>
      <c r="H235" s="221">
        <v>22</v>
      </c>
      <c r="I235" s="222"/>
      <c r="J235" s="15"/>
      <c r="K235" s="15"/>
      <c r="L235" s="218"/>
      <c r="M235" s="223"/>
      <c r="N235" s="224"/>
      <c r="O235" s="224"/>
      <c r="P235" s="224"/>
      <c r="Q235" s="224"/>
      <c r="R235" s="224"/>
      <c r="S235" s="224"/>
      <c r="T235" s="225"/>
      <c r="U235" s="15"/>
      <c r="V235" s="15"/>
      <c r="W235" s="15"/>
      <c r="X235" s="15"/>
      <c r="Y235" s="15"/>
      <c r="Z235" s="15"/>
      <c r="AA235" s="15"/>
      <c r="AB235" s="15"/>
      <c r="AC235" s="15"/>
      <c r="AD235" s="15"/>
      <c r="AE235" s="15"/>
      <c r="AT235" s="219" t="s">
        <v>271</v>
      </c>
      <c r="AU235" s="219" t="s">
        <v>87</v>
      </c>
      <c r="AV235" s="15" t="s">
        <v>269</v>
      </c>
      <c r="AW235" s="15" t="s">
        <v>32</v>
      </c>
      <c r="AX235" s="15" t="s">
        <v>85</v>
      </c>
      <c r="AY235" s="219" t="s">
        <v>177</v>
      </c>
    </row>
    <row r="236" s="2" customFormat="1" ht="16.5" customHeight="1">
      <c r="A236" s="38"/>
      <c r="B236" s="179"/>
      <c r="C236" s="226" t="s">
        <v>454</v>
      </c>
      <c r="D236" s="226" t="s">
        <v>330</v>
      </c>
      <c r="E236" s="227" t="s">
        <v>1405</v>
      </c>
      <c r="F236" s="228" t="s">
        <v>1406</v>
      </c>
      <c r="G236" s="229" t="s">
        <v>650</v>
      </c>
      <c r="H236" s="230">
        <v>48</v>
      </c>
      <c r="I236" s="231"/>
      <c r="J236" s="232">
        <f>ROUND(I236*H236,2)</f>
        <v>0</v>
      </c>
      <c r="K236" s="228" t="s">
        <v>1</v>
      </c>
      <c r="L236" s="233"/>
      <c r="M236" s="234" t="s">
        <v>1</v>
      </c>
      <c r="N236" s="235" t="s">
        <v>42</v>
      </c>
      <c r="O236" s="77"/>
      <c r="P236" s="189">
        <f>O236*H236</f>
        <v>0</v>
      </c>
      <c r="Q236" s="189">
        <v>0</v>
      </c>
      <c r="R236" s="189">
        <f>Q236*H236</f>
        <v>0</v>
      </c>
      <c r="S236" s="189">
        <v>0</v>
      </c>
      <c r="T236" s="190">
        <f>S236*H236</f>
        <v>0</v>
      </c>
      <c r="U236" s="38"/>
      <c r="V236" s="38"/>
      <c r="W236" s="38"/>
      <c r="X236" s="38"/>
      <c r="Y236" s="38"/>
      <c r="Z236" s="38"/>
      <c r="AA236" s="38"/>
      <c r="AB236" s="38"/>
      <c r="AC236" s="38"/>
      <c r="AD236" s="38"/>
      <c r="AE236" s="38"/>
      <c r="AR236" s="191" t="s">
        <v>440</v>
      </c>
      <c r="AT236" s="191" t="s">
        <v>330</v>
      </c>
      <c r="AU236" s="191" t="s">
        <v>87</v>
      </c>
      <c r="AY236" s="19" t="s">
        <v>177</v>
      </c>
      <c r="BE236" s="192">
        <f>IF(N236="základní",J236,0)</f>
        <v>0</v>
      </c>
      <c r="BF236" s="192">
        <f>IF(N236="snížená",J236,0)</f>
        <v>0</v>
      </c>
      <c r="BG236" s="192">
        <f>IF(N236="zákl. přenesená",J236,0)</f>
        <v>0</v>
      </c>
      <c r="BH236" s="192">
        <f>IF(N236="sníž. přenesená",J236,0)</f>
        <v>0</v>
      </c>
      <c r="BI236" s="192">
        <f>IF(N236="nulová",J236,0)</f>
        <v>0</v>
      </c>
      <c r="BJ236" s="19" t="s">
        <v>85</v>
      </c>
      <c r="BK236" s="192">
        <f>ROUND(I236*H236,2)</f>
        <v>0</v>
      </c>
      <c r="BL236" s="19" t="s">
        <v>350</v>
      </c>
      <c r="BM236" s="191" t="s">
        <v>684</v>
      </c>
    </row>
    <row r="237" s="14" customFormat="1">
      <c r="A237" s="14"/>
      <c r="B237" s="210"/>
      <c r="C237" s="14"/>
      <c r="D237" s="193" t="s">
        <v>271</v>
      </c>
      <c r="E237" s="211" t="s">
        <v>1</v>
      </c>
      <c r="F237" s="212" t="s">
        <v>1407</v>
      </c>
      <c r="G237" s="14"/>
      <c r="H237" s="213">
        <v>48</v>
      </c>
      <c r="I237" s="214"/>
      <c r="J237" s="14"/>
      <c r="K237" s="14"/>
      <c r="L237" s="210"/>
      <c r="M237" s="215"/>
      <c r="N237" s="216"/>
      <c r="O237" s="216"/>
      <c r="P237" s="216"/>
      <c r="Q237" s="216"/>
      <c r="R237" s="216"/>
      <c r="S237" s="216"/>
      <c r="T237" s="217"/>
      <c r="U237" s="14"/>
      <c r="V237" s="14"/>
      <c r="W237" s="14"/>
      <c r="X237" s="14"/>
      <c r="Y237" s="14"/>
      <c r="Z237" s="14"/>
      <c r="AA237" s="14"/>
      <c r="AB237" s="14"/>
      <c r="AC237" s="14"/>
      <c r="AD237" s="14"/>
      <c r="AE237" s="14"/>
      <c r="AT237" s="211" t="s">
        <v>271</v>
      </c>
      <c r="AU237" s="211" t="s">
        <v>87</v>
      </c>
      <c r="AV237" s="14" t="s">
        <v>87</v>
      </c>
      <c r="AW237" s="14" t="s">
        <v>32</v>
      </c>
      <c r="AX237" s="14" t="s">
        <v>77</v>
      </c>
      <c r="AY237" s="211" t="s">
        <v>177</v>
      </c>
    </row>
    <row r="238" s="15" customFormat="1">
      <c r="A238" s="15"/>
      <c r="B238" s="218"/>
      <c r="C238" s="15"/>
      <c r="D238" s="193" t="s">
        <v>271</v>
      </c>
      <c r="E238" s="219" t="s">
        <v>1</v>
      </c>
      <c r="F238" s="220" t="s">
        <v>276</v>
      </c>
      <c r="G238" s="15"/>
      <c r="H238" s="221">
        <v>48</v>
      </c>
      <c r="I238" s="222"/>
      <c r="J238" s="15"/>
      <c r="K238" s="15"/>
      <c r="L238" s="218"/>
      <c r="M238" s="223"/>
      <c r="N238" s="224"/>
      <c r="O238" s="224"/>
      <c r="P238" s="224"/>
      <c r="Q238" s="224"/>
      <c r="R238" s="224"/>
      <c r="S238" s="224"/>
      <c r="T238" s="225"/>
      <c r="U238" s="15"/>
      <c r="V238" s="15"/>
      <c r="W238" s="15"/>
      <c r="X238" s="15"/>
      <c r="Y238" s="15"/>
      <c r="Z238" s="15"/>
      <c r="AA238" s="15"/>
      <c r="AB238" s="15"/>
      <c r="AC238" s="15"/>
      <c r="AD238" s="15"/>
      <c r="AE238" s="15"/>
      <c r="AT238" s="219" t="s">
        <v>271</v>
      </c>
      <c r="AU238" s="219" t="s">
        <v>87</v>
      </c>
      <c r="AV238" s="15" t="s">
        <v>269</v>
      </c>
      <c r="AW238" s="15" t="s">
        <v>32</v>
      </c>
      <c r="AX238" s="15" t="s">
        <v>85</v>
      </c>
      <c r="AY238" s="219" t="s">
        <v>177</v>
      </c>
    </row>
    <row r="239" s="2" customFormat="1" ht="33" customHeight="1">
      <c r="A239" s="38"/>
      <c r="B239" s="179"/>
      <c r="C239" s="180" t="s">
        <v>459</v>
      </c>
      <c r="D239" s="180" t="s">
        <v>180</v>
      </c>
      <c r="E239" s="181" t="s">
        <v>1408</v>
      </c>
      <c r="F239" s="182" t="s">
        <v>1409</v>
      </c>
      <c r="G239" s="183" t="s">
        <v>369</v>
      </c>
      <c r="H239" s="184">
        <v>23</v>
      </c>
      <c r="I239" s="185"/>
      <c r="J239" s="186">
        <f>ROUND(I239*H239,2)</f>
        <v>0</v>
      </c>
      <c r="K239" s="182" t="s">
        <v>268</v>
      </c>
      <c r="L239" s="39"/>
      <c r="M239" s="187" t="s">
        <v>1</v>
      </c>
      <c r="N239" s="188" t="s">
        <v>42</v>
      </c>
      <c r="O239" s="77"/>
      <c r="P239" s="189">
        <f>O239*H239</f>
        <v>0</v>
      </c>
      <c r="Q239" s="189">
        <v>4.6619999999999997E-05</v>
      </c>
      <c r="R239" s="189">
        <f>Q239*H239</f>
        <v>0.00107226</v>
      </c>
      <c r="S239" s="189">
        <v>0</v>
      </c>
      <c r="T239" s="190">
        <f>S239*H239</f>
        <v>0</v>
      </c>
      <c r="U239" s="38"/>
      <c r="V239" s="38"/>
      <c r="W239" s="38"/>
      <c r="X239" s="38"/>
      <c r="Y239" s="38"/>
      <c r="Z239" s="38"/>
      <c r="AA239" s="38"/>
      <c r="AB239" s="38"/>
      <c r="AC239" s="38"/>
      <c r="AD239" s="38"/>
      <c r="AE239" s="38"/>
      <c r="AR239" s="191" t="s">
        <v>350</v>
      </c>
      <c r="AT239" s="191" t="s">
        <v>180</v>
      </c>
      <c r="AU239" s="191" t="s">
        <v>87</v>
      </c>
      <c r="AY239" s="19" t="s">
        <v>177</v>
      </c>
      <c r="BE239" s="192">
        <f>IF(N239="základní",J239,0)</f>
        <v>0</v>
      </c>
      <c r="BF239" s="192">
        <f>IF(N239="snížená",J239,0)</f>
        <v>0</v>
      </c>
      <c r="BG239" s="192">
        <f>IF(N239="zákl. přenesená",J239,0)</f>
        <v>0</v>
      </c>
      <c r="BH239" s="192">
        <f>IF(N239="sníž. přenesená",J239,0)</f>
        <v>0</v>
      </c>
      <c r="BI239" s="192">
        <f>IF(N239="nulová",J239,0)</f>
        <v>0</v>
      </c>
      <c r="BJ239" s="19" t="s">
        <v>85</v>
      </c>
      <c r="BK239" s="192">
        <f>ROUND(I239*H239,2)</f>
        <v>0</v>
      </c>
      <c r="BL239" s="19" t="s">
        <v>350</v>
      </c>
      <c r="BM239" s="191" t="s">
        <v>694</v>
      </c>
    </row>
    <row r="240" s="14" customFormat="1">
      <c r="A240" s="14"/>
      <c r="B240" s="210"/>
      <c r="C240" s="14"/>
      <c r="D240" s="193" t="s">
        <v>271</v>
      </c>
      <c r="E240" s="211" t="s">
        <v>1</v>
      </c>
      <c r="F240" s="212" t="s">
        <v>1410</v>
      </c>
      <c r="G240" s="14"/>
      <c r="H240" s="213">
        <v>23</v>
      </c>
      <c r="I240" s="214"/>
      <c r="J240" s="14"/>
      <c r="K240" s="14"/>
      <c r="L240" s="210"/>
      <c r="M240" s="215"/>
      <c r="N240" s="216"/>
      <c r="O240" s="216"/>
      <c r="P240" s="216"/>
      <c r="Q240" s="216"/>
      <c r="R240" s="216"/>
      <c r="S240" s="216"/>
      <c r="T240" s="217"/>
      <c r="U240" s="14"/>
      <c r="V240" s="14"/>
      <c r="W240" s="14"/>
      <c r="X240" s="14"/>
      <c r="Y240" s="14"/>
      <c r="Z240" s="14"/>
      <c r="AA240" s="14"/>
      <c r="AB240" s="14"/>
      <c r="AC240" s="14"/>
      <c r="AD240" s="14"/>
      <c r="AE240" s="14"/>
      <c r="AT240" s="211" t="s">
        <v>271</v>
      </c>
      <c r="AU240" s="211" t="s">
        <v>87</v>
      </c>
      <c r="AV240" s="14" t="s">
        <v>87</v>
      </c>
      <c r="AW240" s="14" t="s">
        <v>32</v>
      </c>
      <c r="AX240" s="14" t="s">
        <v>77</v>
      </c>
      <c r="AY240" s="211" t="s">
        <v>177</v>
      </c>
    </row>
    <row r="241" s="15" customFormat="1">
      <c r="A241" s="15"/>
      <c r="B241" s="218"/>
      <c r="C241" s="15"/>
      <c r="D241" s="193" t="s">
        <v>271</v>
      </c>
      <c r="E241" s="219" t="s">
        <v>1</v>
      </c>
      <c r="F241" s="220" t="s">
        <v>276</v>
      </c>
      <c r="G241" s="15"/>
      <c r="H241" s="221">
        <v>23</v>
      </c>
      <c r="I241" s="222"/>
      <c r="J241" s="15"/>
      <c r="K241" s="15"/>
      <c r="L241" s="218"/>
      <c r="M241" s="223"/>
      <c r="N241" s="224"/>
      <c r="O241" s="224"/>
      <c r="P241" s="224"/>
      <c r="Q241" s="224"/>
      <c r="R241" s="224"/>
      <c r="S241" s="224"/>
      <c r="T241" s="225"/>
      <c r="U241" s="15"/>
      <c r="V241" s="15"/>
      <c r="W241" s="15"/>
      <c r="X241" s="15"/>
      <c r="Y241" s="15"/>
      <c r="Z241" s="15"/>
      <c r="AA241" s="15"/>
      <c r="AB241" s="15"/>
      <c r="AC241" s="15"/>
      <c r="AD241" s="15"/>
      <c r="AE241" s="15"/>
      <c r="AT241" s="219" t="s">
        <v>271</v>
      </c>
      <c r="AU241" s="219" t="s">
        <v>87</v>
      </c>
      <c r="AV241" s="15" t="s">
        <v>269</v>
      </c>
      <c r="AW241" s="15" t="s">
        <v>32</v>
      </c>
      <c r="AX241" s="15" t="s">
        <v>85</v>
      </c>
      <c r="AY241" s="219" t="s">
        <v>177</v>
      </c>
    </row>
    <row r="242" s="2" customFormat="1" ht="37.8" customHeight="1">
      <c r="A242" s="38"/>
      <c r="B242" s="179"/>
      <c r="C242" s="180" t="s">
        <v>465</v>
      </c>
      <c r="D242" s="180" t="s">
        <v>180</v>
      </c>
      <c r="E242" s="181" t="s">
        <v>1411</v>
      </c>
      <c r="F242" s="182" t="s">
        <v>1412</v>
      </c>
      <c r="G242" s="183" t="s">
        <v>369</v>
      </c>
      <c r="H242" s="184">
        <v>36</v>
      </c>
      <c r="I242" s="185"/>
      <c r="J242" s="186">
        <f>ROUND(I242*H242,2)</f>
        <v>0</v>
      </c>
      <c r="K242" s="182" t="s">
        <v>268</v>
      </c>
      <c r="L242" s="39"/>
      <c r="M242" s="187" t="s">
        <v>1</v>
      </c>
      <c r="N242" s="188" t="s">
        <v>42</v>
      </c>
      <c r="O242" s="77"/>
      <c r="P242" s="189">
        <f>O242*H242</f>
        <v>0</v>
      </c>
      <c r="Q242" s="189">
        <v>9.4640000000000002E-05</v>
      </c>
      <c r="R242" s="189">
        <f>Q242*H242</f>
        <v>0.0034070400000000001</v>
      </c>
      <c r="S242" s="189">
        <v>0</v>
      </c>
      <c r="T242" s="190">
        <f>S242*H242</f>
        <v>0</v>
      </c>
      <c r="U242" s="38"/>
      <c r="V242" s="38"/>
      <c r="W242" s="38"/>
      <c r="X242" s="38"/>
      <c r="Y242" s="38"/>
      <c r="Z242" s="38"/>
      <c r="AA242" s="38"/>
      <c r="AB242" s="38"/>
      <c r="AC242" s="38"/>
      <c r="AD242" s="38"/>
      <c r="AE242" s="38"/>
      <c r="AR242" s="191" t="s">
        <v>350</v>
      </c>
      <c r="AT242" s="191" t="s">
        <v>180</v>
      </c>
      <c r="AU242" s="191" t="s">
        <v>87</v>
      </c>
      <c r="AY242" s="19" t="s">
        <v>177</v>
      </c>
      <c r="BE242" s="192">
        <f>IF(N242="základní",J242,0)</f>
        <v>0</v>
      </c>
      <c r="BF242" s="192">
        <f>IF(N242="snížená",J242,0)</f>
        <v>0</v>
      </c>
      <c r="BG242" s="192">
        <f>IF(N242="zákl. přenesená",J242,0)</f>
        <v>0</v>
      </c>
      <c r="BH242" s="192">
        <f>IF(N242="sníž. přenesená",J242,0)</f>
        <v>0</v>
      </c>
      <c r="BI242" s="192">
        <f>IF(N242="nulová",J242,0)</f>
        <v>0</v>
      </c>
      <c r="BJ242" s="19" t="s">
        <v>85</v>
      </c>
      <c r="BK242" s="192">
        <f>ROUND(I242*H242,2)</f>
        <v>0</v>
      </c>
      <c r="BL242" s="19" t="s">
        <v>350</v>
      </c>
      <c r="BM242" s="191" t="s">
        <v>702</v>
      </c>
    </row>
    <row r="243" s="14" customFormat="1">
      <c r="A243" s="14"/>
      <c r="B243" s="210"/>
      <c r="C243" s="14"/>
      <c r="D243" s="193" t="s">
        <v>271</v>
      </c>
      <c r="E243" s="211" t="s">
        <v>1</v>
      </c>
      <c r="F243" s="212" t="s">
        <v>1413</v>
      </c>
      <c r="G243" s="14"/>
      <c r="H243" s="213">
        <v>36</v>
      </c>
      <c r="I243" s="214"/>
      <c r="J243" s="14"/>
      <c r="K243" s="14"/>
      <c r="L243" s="210"/>
      <c r="M243" s="215"/>
      <c r="N243" s="216"/>
      <c r="O243" s="216"/>
      <c r="P243" s="216"/>
      <c r="Q243" s="216"/>
      <c r="R243" s="216"/>
      <c r="S243" s="216"/>
      <c r="T243" s="217"/>
      <c r="U243" s="14"/>
      <c r="V243" s="14"/>
      <c r="W243" s="14"/>
      <c r="X243" s="14"/>
      <c r="Y243" s="14"/>
      <c r="Z243" s="14"/>
      <c r="AA243" s="14"/>
      <c r="AB243" s="14"/>
      <c r="AC243" s="14"/>
      <c r="AD243" s="14"/>
      <c r="AE243" s="14"/>
      <c r="AT243" s="211" t="s">
        <v>271</v>
      </c>
      <c r="AU243" s="211" t="s">
        <v>87</v>
      </c>
      <c r="AV243" s="14" t="s">
        <v>87</v>
      </c>
      <c r="AW243" s="14" t="s">
        <v>32</v>
      </c>
      <c r="AX243" s="14" t="s">
        <v>77</v>
      </c>
      <c r="AY243" s="211" t="s">
        <v>177</v>
      </c>
    </row>
    <row r="244" s="15" customFormat="1">
      <c r="A244" s="15"/>
      <c r="B244" s="218"/>
      <c r="C244" s="15"/>
      <c r="D244" s="193" t="s">
        <v>271</v>
      </c>
      <c r="E244" s="219" t="s">
        <v>1</v>
      </c>
      <c r="F244" s="220" t="s">
        <v>276</v>
      </c>
      <c r="G244" s="15"/>
      <c r="H244" s="221">
        <v>36</v>
      </c>
      <c r="I244" s="222"/>
      <c r="J244" s="15"/>
      <c r="K244" s="15"/>
      <c r="L244" s="218"/>
      <c r="M244" s="223"/>
      <c r="N244" s="224"/>
      <c r="O244" s="224"/>
      <c r="P244" s="224"/>
      <c r="Q244" s="224"/>
      <c r="R244" s="224"/>
      <c r="S244" s="224"/>
      <c r="T244" s="225"/>
      <c r="U244" s="15"/>
      <c r="V244" s="15"/>
      <c r="W244" s="15"/>
      <c r="X244" s="15"/>
      <c r="Y244" s="15"/>
      <c r="Z244" s="15"/>
      <c r="AA244" s="15"/>
      <c r="AB244" s="15"/>
      <c r="AC244" s="15"/>
      <c r="AD244" s="15"/>
      <c r="AE244" s="15"/>
      <c r="AT244" s="219" t="s">
        <v>271</v>
      </c>
      <c r="AU244" s="219" t="s">
        <v>87</v>
      </c>
      <c r="AV244" s="15" t="s">
        <v>269</v>
      </c>
      <c r="AW244" s="15" t="s">
        <v>32</v>
      </c>
      <c r="AX244" s="15" t="s">
        <v>85</v>
      </c>
      <c r="AY244" s="219" t="s">
        <v>177</v>
      </c>
    </row>
    <row r="245" s="2" customFormat="1" ht="37.8" customHeight="1">
      <c r="A245" s="38"/>
      <c r="B245" s="179"/>
      <c r="C245" s="180" t="s">
        <v>474</v>
      </c>
      <c r="D245" s="180" t="s">
        <v>180</v>
      </c>
      <c r="E245" s="181" t="s">
        <v>1414</v>
      </c>
      <c r="F245" s="182" t="s">
        <v>1415</v>
      </c>
      <c r="G245" s="183" t="s">
        <v>369</v>
      </c>
      <c r="H245" s="184">
        <v>23</v>
      </c>
      <c r="I245" s="185"/>
      <c r="J245" s="186">
        <f>ROUND(I245*H245,2)</f>
        <v>0</v>
      </c>
      <c r="K245" s="182" t="s">
        <v>268</v>
      </c>
      <c r="L245" s="39"/>
      <c r="M245" s="187" t="s">
        <v>1</v>
      </c>
      <c r="N245" s="188" t="s">
        <v>42</v>
      </c>
      <c r="O245" s="77"/>
      <c r="P245" s="189">
        <f>O245*H245</f>
        <v>0</v>
      </c>
      <c r="Q245" s="189">
        <v>0.00012156</v>
      </c>
      <c r="R245" s="189">
        <f>Q245*H245</f>
        <v>0.0027958799999999997</v>
      </c>
      <c r="S245" s="189">
        <v>0</v>
      </c>
      <c r="T245" s="190">
        <f>S245*H245</f>
        <v>0</v>
      </c>
      <c r="U245" s="38"/>
      <c r="V245" s="38"/>
      <c r="W245" s="38"/>
      <c r="X245" s="38"/>
      <c r="Y245" s="38"/>
      <c r="Z245" s="38"/>
      <c r="AA245" s="38"/>
      <c r="AB245" s="38"/>
      <c r="AC245" s="38"/>
      <c r="AD245" s="38"/>
      <c r="AE245" s="38"/>
      <c r="AR245" s="191" t="s">
        <v>350</v>
      </c>
      <c r="AT245" s="191" t="s">
        <v>180</v>
      </c>
      <c r="AU245" s="191" t="s">
        <v>87</v>
      </c>
      <c r="AY245" s="19" t="s">
        <v>177</v>
      </c>
      <c r="BE245" s="192">
        <f>IF(N245="základní",J245,0)</f>
        <v>0</v>
      </c>
      <c r="BF245" s="192">
        <f>IF(N245="snížená",J245,0)</f>
        <v>0</v>
      </c>
      <c r="BG245" s="192">
        <f>IF(N245="zákl. přenesená",J245,0)</f>
        <v>0</v>
      </c>
      <c r="BH245" s="192">
        <f>IF(N245="sníž. přenesená",J245,0)</f>
        <v>0</v>
      </c>
      <c r="BI245" s="192">
        <f>IF(N245="nulová",J245,0)</f>
        <v>0</v>
      </c>
      <c r="BJ245" s="19" t="s">
        <v>85</v>
      </c>
      <c r="BK245" s="192">
        <f>ROUND(I245*H245,2)</f>
        <v>0</v>
      </c>
      <c r="BL245" s="19" t="s">
        <v>350</v>
      </c>
      <c r="BM245" s="191" t="s">
        <v>718</v>
      </c>
    </row>
    <row r="246" s="14" customFormat="1">
      <c r="A246" s="14"/>
      <c r="B246" s="210"/>
      <c r="C246" s="14"/>
      <c r="D246" s="193" t="s">
        <v>271</v>
      </c>
      <c r="E246" s="211" t="s">
        <v>1</v>
      </c>
      <c r="F246" s="212" t="s">
        <v>1416</v>
      </c>
      <c r="G246" s="14"/>
      <c r="H246" s="213">
        <v>23</v>
      </c>
      <c r="I246" s="214"/>
      <c r="J246" s="14"/>
      <c r="K246" s="14"/>
      <c r="L246" s="210"/>
      <c r="M246" s="215"/>
      <c r="N246" s="216"/>
      <c r="O246" s="216"/>
      <c r="P246" s="216"/>
      <c r="Q246" s="216"/>
      <c r="R246" s="216"/>
      <c r="S246" s="216"/>
      <c r="T246" s="217"/>
      <c r="U246" s="14"/>
      <c r="V246" s="14"/>
      <c r="W246" s="14"/>
      <c r="X246" s="14"/>
      <c r="Y246" s="14"/>
      <c r="Z246" s="14"/>
      <c r="AA246" s="14"/>
      <c r="AB246" s="14"/>
      <c r="AC246" s="14"/>
      <c r="AD246" s="14"/>
      <c r="AE246" s="14"/>
      <c r="AT246" s="211" t="s">
        <v>271</v>
      </c>
      <c r="AU246" s="211" t="s">
        <v>87</v>
      </c>
      <c r="AV246" s="14" t="s">
        <v>87</v>
      </c>
      <c r="AW246" s="14" t="s">
        <v>32</v>
      </c>
      <c r="AX246" s="14" t="s">
        <v>77</v>
      </c>
      <c r="AY246" s="211" t="s">
        <v>177</v>
      </c>
    </row>
    <row r="247" s="15" customFormat="1">
      <c r="A247" s="15"/>
      <c r="B247" s="218"/>
      <c r="C247" s="15"/>
      <c r="D247" s="193" t="s">
        <v>271</v>
      </c>
      <c r="E247" s="219" t="s">
        <v>1</v>
      </c>
      <c r="F247" s="220" t="s">
        <v>276</v>
      </c>
      <c r="G247" s="15"/>
      <c r="H247" s="221">
        <v>23</v>
      </c>
      <c r="I247" s="222"/>
      <c r="J247" s="15"/>
      <c r="K247" s="15"/>
      <c r="L247" s="218"/>
      <c r="M247" s="223"/>
      <c r="N247" s="224"/>
      <c r="O247" s="224"/>
      <c r="P247" s="224"/>
      <c r="Q247" s="224"/>
      <c r="R247" s="224"/>
      <c r="S247" s="224"/>
      <c r="T247" s="225"/>
      <c r="U247" s="15"/>
      <c r="V247" s="15"/>
      <c r="W247" s="15"/>
      <c r="X247" s="15"/>
      <c r="Y247" s="15"/>
      <c r="Z247" s="15"/>
      <c r="AA247" s="15"/>
      <c r="AB247" s="15"/>
      <c r="AC247" s="15"/>
      <c r="AD247" s="15"/>
      <c r="AE247" s="15"/>
      <c r="AT247" s="219" t="s">
        <v>271</v>
      </c>
      <c r="AU247" s="219" t="s">
        <v>87</v>
      </c>
      <c r="AV247" s="15" t="s">
        <v>269</v>
      </c>
      <c r="AW247" s="15" t="s">
        <v>32</v>
      </c>
      <c r="AX247" s="15" t="s">
        <v>85</v>
      </c>
      <c r="AY247" s="219" t="s">
        <v>177</v>
      </c>
    </row>
    <row r="248" s="2" customFormat="1" ht="33" customHeight="1">
      <c r="A248" s="38"/>
      <c r="B248" s="179"/>
      <c r="C248" s="180" t="s">
        <v>239</v>
      </c>
      <c r="D248" s="180" t="s">
        <v>180</v>
      </c>
      <c r="E248" s="181" t="s">
        <v>1417</v>
      </c>
      <c r="F248" s="182" t="s">
        <v>1418</v>
      </c>
      <c r="G248" s="183" t="s">
        <v>369</v>
      </c>
      <c r="H248" s="184">
        <v>14</v>
      </c>
      <c r="I248" s="185"/>
      <c r="J248" s="186">
        <f>ROUND(I248*H248,2)</f>
        <v>0</v>
      </c>
      <c r="K248" s="182" t="s">
        <v>268</v>
      </c>
      <c r="L248" s="39"/>
      <c r="M248" s="187" t="s">
        <v>1</v>
      </c>
      <c r="N248" s="188" t="s">
        <v>42</v>
      </c>
      <c r="O248" s="77"/>
      <c r="P248" s="189">
        <f>O248*H248</f>
        <v>0</v>
      </c>
      <c r="Q248" s="189">
        <v>0.00024078000000000001</v>
      </c>
      <c r="R248" s="189">
        <f>Q248*H248</f>
        <v>0.0033709200000000003</v>
      </c>
      <c r="S248" s="189">
        <v>0</v>
      </c>
      <c r="T248" s="190">
        <f>S248*H248</f>
        <v>0</v>
      </c>
      <c r="U248" s="38"/>
      <c r="V248" s="38"/>
      <c r="W248" s="38"/>
      <c r="X248" s="38"/>
      <c r="Y248" s="38"/>
      <c r="Z248" s="38"/>
      <c r="AA248" s="38"/>
      <c r="AB248" s="38"/>
      <c r="AC248" s="38"/>
      <c r="AD248" s="38"/>
      <c r="AE248" s="38"/>
      <c r="AR248" s="191" t="s">
        <v>350</v>
      </c>
      <c r="AT248" s="191" t="s">
        <v>180</v>
      </c>
      <c r="AU248" s="191" t="s">
        <v>87</v>
      </c>
      <c r="AY248" s="19" t="s">
        <v>177</v>
      </c>
      <c r="BE248" s="192">
        <f>IF(N248="základní",J248,0)</f>
        <v>0</v>
      </c>
      <c r="BF248" s="192">
        <f>IF(N248="snížená",J248,0)</f>
        <v>0</v>
      </c>
      <c r="BG248" s="192">
        <f>IF(N248="zákl. přenesená",J248,0)</f>
        <v>0</v>
      </c>
      <c r="BH248" s="192">
        <f>IF(N248="sníž. přenesená",J248,0)</f>
        <v>0</v>
      </c>
      <c r="BI248" s="192">
        <f>IF(N248="nulová",J248,0)</f>
        <v>0</v>
      </c>
      <c r="BJ248" s="19" t="s">
        <v>85</v>
      </c>
      <c r="BK248" s="192">
        <f>ROUND(I248*H248,2)</f>
        <v>0</v>
      </c>
      <c r="BL248" s="19" t="s">
        <v>350</v>
      </c>
      <c r="BM248" s="191" t="s">
        <v>728</v>
      </c>
    </row>
    <row r="249" s="14" customFormat="1">
      <c r="A249" s="14"/>
      <c r="B249" s="210"/>
      <c r="C249" s="14"/>
      <c r="D249" s="193" t="s">
        <v>271</v>
      </c>
      <c r="E249" s="211" t="s">
        <v>1</v>
      </c>
      <c r="F249" s="212" t="s">
        <v>1419</v>
      </c>
      <c r="G249" s="14"/>
      <c r="H249" s="213">
        <v>14</v>
      </c>
      <c r="I249" s="214"/>
      <c r="J249" s="14"/>
      <c r="K249" s="14"/>
      <c r="L249" s="210"/>
      <c r="M249" s="215"/>
      <c r="N249" s="216"/>
      <c r="O249" s="216"/>
      <c r="P249" s="216"/>
      <c r="Q249" s="216"/>
      <c r="R249" s="216"/>
      <c r="S249" s="216"/>
      <c r="T249" s="217"/>
      <c r="U249" s="14"/>
      <c r="V249" s="14"/>
      <c r="W249" s="14"/>
      <c r="X249" s="14"/>
      <c r="Y249" s="14"/>
      <c r="Z249" s="14"/>
      <c r="AA249" s="14"/>
      <c r="AB249" s="14"/>
      <c r="AC249" s="14"/>
      <c r="AD249" s="14"/>
      <c r="AE249" s="14"/>
      <c r="AT249" s="211" t="s">
        <v>271</v>
      </c>
      <c r="AU249" s="211" t="s">
        <v>87</v>
      </c>
      <c r="AV249" s="14" t="s">
        <v>87</v>
      </c>
      <c r="AW249" s="14" t="s">
        <v>32</v>
      </c>
      <c r="AX249" s="14" t="s">
        <v>77</v>
      </c>
      <c r="AY249" s="211" t="s">
        <v>177</v>
      </c>
    </row>
    <row r="250" s="15" customFormat="1">
      <c r="A250" s="15"/>
      <c r="B250" s="218"/>
      <c r="C250" s="15"/>
      <c r="D250" s="193" t="s">
        <v>271</v>
      </c>
      <c r="E250" s="219" t="s">
        <v>1</v>
      </c>
      <c r="F250" s="220" t="s">
        <v>276</v>
      </c>
      <c r="G250" s="15"/>
      <c r="H250" s="221">
        <v>14</v>
      </c>
      <c r="I250" s="222"/>
      <c r="J250" s="15"/>
      <c r="K250" s="15"/>
      <c r="L250" s="218"/>
      <c r="M250" s="223"/>
      <c r="N250" s="224"/>
      <c r="O250" s="224"/>
      <c r="P250" s="224"/>
      <c r="Q250" s="224"/>
      <c r="R250" s="224"/>
      <c r="S250" s="224"/>
      <c r="T250" s="225"/>
      <c r="U250" s="15"/>
      <c r="V250" s="15"/>
      <c r="W250" s="15"/>
      <c r="X250" s="15"/>
      <c r="Y250" s="15"/>
      <c r="Z250" s="15"/>
      <c r="AA250" s="15"/>
      <c r="AB250" s="15"/>
      <c r="AC250" s="15"/>
      <c r="AD250" s="15"/>
      <c r="AE250" s="15"/>
      <c r="AT250" s="219" t="s">
        <v>271</v>
      </c>
      <c r="AU250" s="219" t="s">
        <v>87</v>
      </c>
      <c r="AV250" s="15" t="s">
        <v>269</v>
      </c>
      <c r="AW250" s="15" t="s">
        <v>32</v>
      </c>
      <c r="AX250" s="15" t="s">
        <v>85</v>
      </c>
      <c r="AY250" s="219" t="s">
        <v>177</v>
      </c>
    </row>
    <row r="251" s="2" customFormat="1" ht="21.75" customHeight="1">
      <c r="A251" s="38"/>
      <c r="B251" s="179"/>
      <c r="C251" s="180" t="s">
        <v>485</v>
      </c>
      <c r="D251" s="180" t="s">
        <v>180</v>
      </c>
      <c r="E251" s="181" t="s">
        <v>1420</v>
      </c>
      <c r="F251" s="182" t="s">
        <v>1421</v>
      </c>
      <c r="G251" s="183" t="s">
        <v>327</v>
      </c>
      <c r="H251" s="184">
        <v>7</v>
      </c>
      <c r="I251" s="185"/>
      <c r="J251" s="186">
        <f>ROUND(I251*H251,2)</f>
        <v>0</v>
      </c>
      <c r="K251" s="182" t="s">
        <v>268</v>
      </c>
      <c r="L251" s="39"/>
      <c r="M251" s="187" t="s">
        <v>1</v>
      </c>
      <c r="N251" s="188" t="s">
        <v>42</v>
      </c>
      <c r="O251" s="77"/>
      <c r="P251" s="189">
        <f>O251*H251</f>
        <v>0</v>
      </c>
      <c r="Q251" s="189">
        <v>0.00017000000000000001</v>
      </c>
      <c r="R251" s="189">
        <f>Q251*H251</f>
        <v>0.0011900000000000001</v>
      </c>
      <c r="S251" s="189">
        <v>0</v>
      </c>
      <c r="T251" s="190">
        <f>S251*H251</f>
        <v>0</v>
      </c>
      <c r="U251" s="38"/>
      <c r="V251" s="38"/>
      <c r="W251" s="38"/>
      <c r="X251" s="38"/>
      <c r="Y251" s="38"/>
      <c r="Z251" s="38"/>
      <c r="AA251" s="38"/>
      <c r="AB251" s="38"/>
      <c r="AC251" s="38"/>
      <c r="AD251" s="38"/>
      <c r="AE251" s="38"/>
      <c r="AR251" s="191" t="s">
        <v>350</v>
      </c>
      <c r="AT251" s="191" t="s">
        <v>180</v>
      </c>
      <c r="AU251" s="191" t="s">
        <v>87</v>
      </c>
      <c r="AY251" s="19" t="s">
        <v>177</v>
      </c>
      <c r="BE251" s="192">
        <f>IF(N251="základní",J251,0)</f>
        <v>0</v>
      </c>
      <c r="BF251" s="192">
        <f>IF(N251="snížená",J251,0)</f>
        <v>0</v>
      </c>
      <c r="BG251" s="192">
        <f>IF(N251="zákl. přenesená",J251,0)</f>
        <v>0</v>
      </c>
      <c r="BH251" s="192">
        <f>IF(N251="sníž. přenesená",J251,0)</f>
        <v>0</v>
      </c>
      <c r="BI251" s="192">
        <f>IF(N251="nulová",J251,0)</f>
        <v>0</v>
      </c>
      <c r="BJ251" s="19" t="s">
        <v>85</v>
      </c>
      <c r="BK251" s="192">
        <f>ROUND(I251*H251,2)</f>
        <v>0</v>
      </c>
      <c r="BL251" s="19" t="s">
        <v>350</v>
      </c>
      <c r="BM251" s="191" t="s">
        <v>738</v>
      </c>
    </row>
    <row r="252" s="14" customFormat="1">
      <c r="A252" s="14"/>
      <c r="B252" s="210"/>
      <c r="C252" s="14"/>
      <c r="D252" s="193" t="s">
        <v>271</v>
      </c>
      <c r="E252" s="211" t="s">
        <v>1</v>
      </c>
      <c r="F252" s="212" t="s">
        <v>1422</v>
      </c>
      <c r="G252" s="14"/>
      <c r="H252" s="213">
        <v>7</v>
      </c>
      <c r="I252" s="214"/>
      <c r="J252" s="14"/>
      <c r="K252" s="14"/>
      <c r="L252" s="210"/>
      <c r="M252" s="215"/>
      <c r="N252" s="216"/>
      <c r="O252" s="216"/>
      <c r="P252" s="216"/>
      <c r="Q252" s="216"/>
      <c r="R252" s="216"/>
      <c r="S252" s="216"/>
      <c r="T252" s="217"/>
      <c r="U252" s="14"/>
      <c r="V252" s="14"/>
      <c r="W252" s="14"/>
      <c r="X252" s="14"/>
      <c r="Y252" s="14"/>
      <c r="Z252" s="14"/>
      <c r="AA252" s="14"/>
      <c r="AB252" s="14"/>
      <c r="AC252" s="14"/>
      <c r="AD252" s="14"/>
      <c r="AE252" s="14"/>
      <c r="AT252" s="211" t="s">
        <v>271</v>
      </c>
      <c r="AU252" s="211" t="s">
        <v>87</v>
      </c>
      <c r="AV252" s="14" t="s">
        <v>87</v>
      </c>
      <c r="AW252" s="14" t="s">
        <v>32</v>
      </c>
      <c r="AX252" s="14" t="s">
        <v>77</v>
      </c>
      <c r="AY252" s="211" t="s">
        <v>177</v>
      </c>
    </row>
    <row r="253" s="15" customFormat="1">
      <c r="A253" s="15"/>
      <c r="B253" s="218"/>
      <c r="C253" s="15"/>
      <c r="D253" s="193" t="s">
        <v>271</v>
      </c>
      <c r="E253" s="219" t="s">
        <v>1</v>
      </c>
      <c r="F253" s="220" t="s">
        <v>276</v>
      </c>
      <c r="G253" s="15"/>
      <c r="H253" s="221">
        <v>7</v>
      </c>
      <c r="I253" s="222"/>
      <c r="J253" s="15"/>
      <c r="K253" s="15"/>
      <c r="L253" s="218"/>
      <c r="M253" s="223"/>
      <c r="N253" s="224"/>
      <c r="O253" s="224"/>
      <c r="P253" s="224"/>
      <c r="Q253" s="224"/>
      <c r="R253" s="224"/>
      <c r="S253" s="224"/>
      <c r="T253" s="225"/>
      <c r="U253" s="15"/>
      <c r="V253" s="15"/>
      <c r="W253" s="15"/>
      <c r="X253" s="15"/>
      <c r="Y253" s="15"/>
      <c r="Z253" s="15"/>
      <c r="AA253" s="15"/>
      <c r="AB253" s="15"/>
      <c r="AC253" s="15"/>
      <c r="AD253" s="15"/>
      <c r="AE253" s="15"/>
      <c r="AT253" s="219" t="s">
        <v>271</v>
      </c>
      <c r="AU253" s="219" t="s">
        <v>87</v>
      </c>
      <c r="AV253" s="15" t="s">
        <v>269</v>
      </c>
      <c r="AW253" s="15" t="s">
        <v>32</v>
      </c>
      <c r="AX253" s="15" t="s">
        <v>85</v>
      </c>
      <c r="AY253" s="219" t="s">
        <v>177</v>
      </c>
    </row>
    <row r="254" s="2" customFormat="1" ht="21.75" customHeight="1">
      <c r="A254" s="38"/>
      <c r="B254" s="179"/>
      <c r="C254" s="180" t="s">
        <v>491</v>
      </c>
      <c r="D254" s="180" t="s">
        <v>180</v>
      </c>
      <c r="E254" s="181" t="s">
        <v>1423</v>
      </c>
      <c r="F254" s="182" t="s">
        <v>1424</v>
      </c>
      <c r="G254" s="183" t="s">
        <v>1425</v>
      </c>
      <c r="H254" s="184">
        <v>13</v>
      </c>
      <c r="I254" s="185"/>
      <c r="J254" s="186">
        <f>ROUND(I254*H254,2)</f>
        <v>0</v>
      </c>
      <c r="K254" s="182" t="s">
        <v>268</v>
      </c>
      <c r="L254" s="39"/>
      <c r="M254" s="187" t="s">
        <v>1</v>
      </c>
      <c r="N254" s="188" t="s">
        <v>42</v>
      </c>
      <c r="O254" s="77"/>
      <c r="P254" s="189">
        <f>O254*H254</f>
        <v>0</v>
      </c>
      <c r="Q254" s="189">
        <v>0.00020799999999999999</v>
      </c>
      <c r="R254" s="189">
        <f>Q254*H254</f>
        <v>0.0027039999999999998</v>
      </c>
      <c r="S254" s="189">
        <v>0</v>
      </c>
      <c r="T254" s="190">
        <f>S254*H254</f>
        <v>0</v>
      </c>
      <c r="U254" s="38"/>
      <c r="V254" s="38"/>
      <c r="W254" s="38"/>
      <c r="X254" s="38"/>
      <c r="Y254" s="38"/>
      <c r="Z254" s="38"/>
      <c r="AA254" s="38"/>
      <c r="AB254" s="38"/>
      <c r="AC254" s="38"/>
      <c r="AD254" s="38"/>
      <c r="AE254" s="38"/>
      <c r="AR254" s="191" t="s">
        <v>350</v>
      </c>
      <c r="AT254" s="191" t="s">
        <v>180</v>
      </c>
      <c r="AU254" s="191" t="s">
        <v>87</v>
      </c>
      <c r="AY254" s="19" t="s">
        <v>177</v>
      </c>
      <c r="BE254" s="192">
        <f>IF(N254="základní",J254,0)</f>
        <v>0</v>
      </c>
      <c r="BF254" s="192">
        <f>IF(N254="snížená",J254,0)</f>
        <v>0</v>
      </c>
      <c r="BG254" s="192">
        <f>IF(N254="zákl. přenesená",J254,0)</f>
        <v>0</v>
      </c>
      <c r="BH254" s="192">
        <f>IF(N254="sníž. přenesená",J254,0)</f>
        <v>0</v>
      </c>
      <c r="BI254" s="192">
        <f>IF(N254="nulová",J254,0)</f>
        <v>0</v>
      </c>
      <c r="BJ254" s="19" t="s">
        <v>85</v>
      </c>
      <c r="BK254" s="192">
        <f>ROUND(I254*H254,2)</f>
        <v>0</v>
      </c>
      <c r="BL254" s="19" t="s">
        <v>350</v>
      </c>
      <c r="BM254" s="191" t="s">
        <v>748</v>
      </c>
    </row>
    <row r="255" s="14" customFormat="1">
      <c r="A255" s="14"/>
      <c r="B255" s="210"/>
      <c r="C255" s="14"/>
      <c r="D255" s="193" t="s">
        <v>271</v>
      </c>
      <c r="E255" s="211" t="s">
        <v>1</v>
      </c>
      <c r="F255" s="212" t="s">
        <v>1426</v>
      </c>
      <c r="G255" s="14"/>
      <c r="H255" s="213">
        <v>13</v>
      </c>
      <c r="I255" s="214"/>
      <c r="J255" s="14"/>
      <c r="K255" s="14"/>
      <c r="L255" s="210"/>
      <c r="M255" s="215"/>
      <c r="N255" s="216"/>
      <c r="O255" s="216"/>
      <c r="P255" s="216"/>
      <c r="Q255" s="216"/>
      <c r="R255" s="216"/>
      <c r="S255" s="216"/>
      <c r="T255" s="217"/>
      <c r="U255" s="14"/>
      <c r="V255" s="14"/>
      <c r="W255" s="14"/>
      <c r="X255" s="14"/>
      <c r="Y255" s="14"/>
      <c r="Z255" s="14"/>
      <c r="AA255" s="14"/>
      <c r="AB255" s="14"/>
      <c r="AC255" s="14"/>
      <c r="AD255" s="14"/>
      <c r="AE255" s="14"/>
      <c r="AT255" s="211" t="s">
        <v>271</v>
      </c>
      <c r="AU255" s="211" t="s">
        <v>87</v>
      </c>
      <c r="AV255" s="14" t="s">
        <v>87</v>
      </c>
      <c r="AW255" s="14" t="s">
        <v>32</v>
      </c>
      <c r="AX255" s="14" t="s">
        <v>77</v>
      </c>
      <c r="AY255" s="211" t="s">
        <v>177</v>
      </c>
    </row>
    <row r="256" s="15" customFormat="1">
      <c r="A256" s="15"/>
      <c r="B256" s="218"/>
      <c r="C256" s="15"/>
      <c r="D256" s="193" t="s">
        <v>271</v>
      </c>
      <c r="E256" s="219" t="s">
        <v>1</v>
      </c>
      <c r="F256" s="220" t="s">
        <v>276</v>
      </c>
      <c r="G256" s="15"/>
      <c r="H256" s="221">
        <v>13</v>
      </c>
      <c r="I256" s="222"/>
      <c r="J256" s="15"/>
      <c r="K256" s="15"/>
      <c r="L256" s="218"/>
      <c r="M256" s="223"/>
      <c r="N256" s="224"/>
      <c r="O256" s="224"/>
      <c r="P256" s="224"/>
      <c r="Q256" s="224"/>
      <c r="R256" s="224"/>
      <c r="S256" s="224"/>
      <c r="T256" s="225"/>
      <c r="U256" s="15"/>
      <c r="V256" s="15"/>
      <c r="W256" s="15"/>
      <c r="X256" s="15"/>
      <c r="Y256" s="15"/>
      <c r="Z256" s="15"/>
      <c r="AA256" s="15"/>
      <c r="AB256" s="15"/>
      <c r="AC256" s="15"/>
      <c r="AD256" s="15"/>
      <c r="AE256" s="15"/>
      <c r="AT256" s="219" t="s">
        <v>271</v>
      </c>
      <c r="AU256" s="219" t="s">
        <v>87</v>
      </c>
      <c r="AV256" s="15" t="s">
        <v>269</v>
      </c>
      <c r="AW256" s="15" t="s">
        <v>32</v>
      </c>
      <c r="AX256" s="15" t="s">
        <v>85</v>
      </c>
      <c r="AY256" s="219" t="s">
        <v>177</v>
      </c>
    </row>
    <row r="257" s="2" customFormat="1" ht="24.15" customHeight="1">
      <c r="A257" s="38"/>
      <c r="B257" s="179"/>
      <c r="C257" s="180" t="s">
        <v>495</v>
      </c>
      <c r="D257" s="180" t="s">
        <v>180</v>
      </c>
      <c r="E257" s="181" t="s">
        <v>1427</v>
      </c>
      <c r="F257" s="182" t="s">
        <v>1428</v>
      </c>
      <c r="G257" s="183" t="s">
        <v>327</v>
      </c>
      <c r="H257" s="184">
        <v>6</v>
      </c>
      <c r="I257" s="185"/>
      <c r="J257" s="186">
        <f>ROUND(I257*H257,2)</f>
        <v>0</v>
      </c>
      <c r="K257" s="182" t="s">
        <v>268</v>
      </c>
      <c r="L257" s="39"/>
      <c r="M257" s="187" t="s">
        <v>1</v>
      </c>
      <c r="N257" s="188" t="s">
        <v>42</v>
      </c>
      <c r="O257" s="77"/>
      <c r="P257" s="189">
        <f>O257*H257</f>
        <v>0</v>
      </c>
      <c r="Q257" s="189">
        <v>0.00021956999999999999</v>
      </c>
      <c r="R257" s="189">
        <f>Q257*H257</f>
        <v>0.0013174199999999999</v>
      </c>
      <c r="S257" s="189">
        <v>0</v>
      </c>
      <c r="T257" s="190">
        <f>S257*H257</f>
        <v>0</v>
      </c>
      <c r="U257" s="38"/>
      <c r="V257" s="38"/>
      <c r="W257" s="38"/>
      <c r="X257" s="38"/>
      <c r="Y257" s="38"/>
      <c r="Z257" s="38"/>
      <c r="AA257" s="38"/>
      <c r="AB257" s="38"/>
      <c r="AC257" s="38"/>
      <c r="AD257" s="38"/>
      <c r="AE257" s="38"/>
      <c r="AR257" s="191" t="s">
        <v>350</v>
      </c>
      <c r="AT257" s="191" t="s">
        <v>180</v>
      </c>
      <c r="AU257" s="191" t="s">
        <v>87</v>
      </c>
      <c r="AY257" s="19" t="s">
        <v>177</v>
      </c>
      <c r="BE257" s="192">
        <f>IF(N257="základní",J257,0)</f>
        <v>0</v>
      </c>
      <c r="BF257" s="192">
        <f>IF(N257="snížená",J257,0)</f>
        <v>0</v>
      </c>
      <c r="BG257" s="192">
        <f>IF(N257="zákl. přenesená",J257,0)</f>
        <v>0</v>
      </c>
      <c r="BH257" s="192">
        <f>IF(N257="sníž. přenesená",J257,0)</f>
        <v>0</v>
      </c>
      <c r="BI257" s="192">
        <f>IF(N257="nulová",J257,0)</f>
        <v>0</v>
      </c>
      <c r="BJ257" s="19" t="s">
        <v>85</v>
      </c>
      <c r="BK257" s="192">
        <f>ROUND(I257*H257,2)</f>
        <v>0</v>
      </c>
      <c r="BL257" s="19" t="s">
        <v>350</v>
      </c>
      <c r="BM257" s="191" t="s">
        <v>759</v>
      </c>
    </row>
    <row r="258" s="14" customFormat="1">
      <c r="A258" s="14"/>
      <c r="B258" s="210"/>
      <c r="C258" s="14"/>
      <c r="D258" s="193" t="s">
        <v>271</v>
      </c>
      <c r="E258" s="211" t="s">
        <v>1</v>
      </c>
      <c r="F258" s="212" t="s">
        <v>1429</v>
      </c>
      <c r="G258" s="14"/>
      <c r="H258" s="213">
        <v>6</v>
      </c>
      <c r="I258" s="214"/>
      <c r="J258" s="14"/>
      <c r="K258" s="14"/>
      <c r="L258" s="210"/>
      <c r="M258" s="215"/>
      <c r="N258" s="216"/>
      <c r="O258" s="216"/>
      <c r="P258" s="216"/>
      <c r="Q258" s="216"/>
      <c r="R258" s="216"/>
      <c r="S258" s="216"/>
      <c r="T258" s="217"/>
      <c r="U258" s="14"/>
      <c r="V258" s="14"/>
      <c r="W258" s="14"/>
      <c r="X258" s="14"/>
      <c r="Y258" s="14"/>
      <c r="Z258" s="14"/>
      <c r="AA258" s="14"/>
      <c r="AB258" s="14"/>
      <c r="AC258" s="14"/>
      <c r="AD258" s="14"/>
      <c r="AE258" s="14"/>
      <c r="AT258" s="211" t="s">
        <v>271</v>
      </c>
      <c r="AU258" s="211" t="s">
        <v>87</v>
      </c>
      <c r="AV258" s="14" t="s">
        <v>87</v>
      </c>
      <c r="AW258" s="14" t="s">
        <v>32</v>
      </c>
      <c r="AX258" s="14" t="s">
        <v>77</v>
      </c>
      <c r="AY258" s="211" t="s">
        <v>177</v>
      </c>
    </row>
    <row r="259" s="15" customFormat="1">
      <c r="A259" s="15"/>
      <c r="B259" s="218"/>
      <c r="C259" s="15"/>
      <c r="D259" s="193" t="s">
        <v>271</v>
      </c>
      <c r="E259" s="219" t="s">
        <v>1</v>
      </c>
      <c r="F259" s="220" t="s">
        <v>276</v>
      </c>
      <c r="G259" s="15"/>
      <c r="H259" s="221">
        <v>6</v>
      </c>
      <c r="I259" s="222"/>
      <c r="J259" s="15"/>
      <c r="K259" s="15"/>
      <c r="L259" s="218"/>
      <c r="M259" s="223"/>
      <c r="N259" s="224"/>
      <c r="O259" s="224"/>
      <c r="P259" s="224"/>
      <c r="Q259" s="224"/>
      <c r="R259" s="224"/>
      <c r="S259" s="224"/>
      <c r="T259" s="225"/>
      <c r="U259" s="15"/>
      <c r="V259" s="15"/>
      <c r="W259" s="15"/>
      <c r="X259" s="15"/>
      <c r="Y259" s="15"/>
      <c r="Z259" s="15"/>
      <c r="AA259" s="15"/>
      <c r="AB259" s="15"/>
      <c r="AC259" s="15"/>
      <c r="AD259" s="15"/>
      <c r="AE259" s="15"/>
      <c r="AT259" s="219" t="s">
        <v>271</v>
      </c>
      <c r="AU259" s="219" t="s">
        <v>87</v>
      </c>
      <c r="AV259" s="15" t="s">
        <v>269</v>
      </c>
      <c r="AW259" s="15" t="s">
        <v>32</v>
      </c>
      <c r="AX259" s="15" t="s">
        <v>85</v>
      </c>
      <c r="AY259" s="219" t="s">
        <v>177</v>
      </c>
    </row>
    <row r="260" s="2" customFormat="1" ht="24.15" customHeight="1">
      <c r="A260" s="38"/>
      <c r="B260" s="179"/>
      <c r="C260" s="180" t="s">
        <v>499</v>
      </c>
      <c r="D260" s="180" t="s">
        <v>180</v>
      </c>
      <c r="E260" s="181" t="s">
        <v>1430</v>
      </c>
      <c r="F260" s="182" t="s">
        <v>1431</v>
      </c>
      <c r="G260" s="183" t="s">
        <v>327</v>
      </c>
      <c r="H260" s="184">
        <v>16</v>
      </c>
      <c r="I260" s="185"/>
      <c r="J260" s="186">
        <f>ROUND(I260*H260,2)</f>
        <v>0</v>
      </c>
      <c r="K260" s="182" t="s">
        <v>268</v>
      </c>
      <c r="L260" s="39"/>
      <c r="M260" s="187" t="s">
        <v>1</v>
      </c>
      <c r="N260" s="188" t="s">
        <v>42</v>
      </c>
      <c r="O260" s="77"/>
      <c r="P260" s="189">
        <f>O260*H260</f>
        <v>0</v>
      </c>
      <c r="Q260" s="189">
        <v>1.9570000000000001E-05</v>
      </c>
      <c r="R260" s="189">
        <f>Q260*H260</f>
        <v>0.00031312000000000001</v>
      </c>
      <c r="S260" s="189">
        <v>0</v>
      </c>
      <c r="T260" s="190">
        <f>S260*H260</f>
        <v>0</v>
      </c>
      <c r="U260" s="38"/>
      <c r="V260" s="38"/>
      <c r="W260" s="38"/>
      <c r="X260" s="38"/>
      <c r="Y260" s="38"/>
      <c r="Z260" s="38"/>
      <c r="AA260" s="38"/>
      <c r="AB260" s="38"/>
      <c r="AC260" s="38"/>
      <c r="AD260" s="38"/>
      <c r="AE260" s="38"/>
      <c r="AR260" s="191" t="s">
        <v>350</v>
      </c>
      <c r="AT260" s="191" t="s">
        <v>180</v>
      </c>
      <c r="AU260" s="191" t="s">
        <v>87</v>
      </c>
      <c r="AY260" s="19" t="s">
        <v>177</v>
      </c>
      <c r="BE260" s="192">
        <f>IF(N260="základní",J260,0)</f>
        <v>0</v>
      </c>
      <c r="BF260" s="192">
        <f>IF(N260="snížená",J260,0)</f>
        <v>0</v>
      </c>
      <c r="BG260" s="192">
        <f>IF(N260="zákl. přenesená",J260,0)</f>
        <v>0</v>
      </c>
      <c r="BH260" s="192">
        <f>IF(N260="sníž. přenesená",J260,0)</f>
        <v>0</v>
      </c>
      <c r="BI260" s="192">
        <f>IF(N260="nulová",J260,0)</f>
        <v>0</v>
      </c>
      <c r="BJ260" s="19" t="s">
        <v>85</v>
      </c>
      <c r="BK260" s="192">
        <f>ROUND(I260*H260,2)</f>
        <v>0</v>
      </c>
      <c r="BL260" s="19" t="s">
        <v>350</v>
      </c>
      <c r="BM260" s="191" t="s">
        <v>772</v>
      </c>
    </row>
    <row r="261" s="14" customFormat="1">
      <c r="A261" s="14"/>
      <c r="B261" s="210"/>
      <c r="C261" s="14"/>
      <c r="D261" s="193" t="s">
        <v>271</v>
      </c>
      <c r="E261" s="211" t="s">
        <v>1</v>
      </c>
      <c r="F261" s="212" t="s">
        <v>1432</v>
      </c>
      <c r="G261" s="14"/>
      <c r="H261" s="213">
        <v>16</v>
      </c>
      <c r="I261" s="214"/>
      <c r="J261" s="14"/>
      <c r="K261" s="14"/>
      <c r="L261" s="210"/>
      <c r="M261" s="215"/>
      <c r="N261" s="216"/>
      <c r="O261" s="216"/>
      <c r="P261" s="216"/>
      <c r="Q261" s="216"/>
      <c r="R261" s="216"/>
      <c r="S261" s="216"/>
      <c r="T261" s="217"/>
      <c r="U261" s="14"/>
      <c r="V261" s="14"/>
      <c r="W261" s="14"/>
      <c r="X261" s="14"/>
      <c r="Y261" s="14"/>
      <c r="Z261" s="14"/>
      <c r="AA261" s="14"/>
      <c r="AB261" s="14"/>
      <c r="AC261" s="14"/>
      <c r="AD261" s="14"/>
      <c r="AE261" s="14"/>
      <c r="AT261" s="211" t="s">
        <v>271</v>
      </c>
      <c r="AU261" s="211" t="s">
        <v>87</v>
      </c>
      <c r="AV261" s="14" t="s">
        <v>87</v>
      </c>
      <c r="AW261" s="14" t="s">
        <v>32</v>
      </c>
      <c r="AX261" s="14" t="s">
        <v>77</v>
      </c>
      <c r="AY261" s="211" t="s">
        <v>177</v>
      </c>
    </row>
    <row r="262" s="15" customFormat="1">
      <c r="A262" s="15"/>
      <c r="B262" s="218"/>
      <c r="C262" s="15"/>
      <c r="D262" s="193" t="s">
        <v>271</v>
      </c>
      <c r="E262" s="219" t="s">
        <v>1</v>
      </c>
      <c r="F262" s="220" t="s">
        <v>276</v>
      </c>
      <c r="G262" s="15"/>
      <c r="H262" s="221">
        <v>16</v>
      </c>
      <c r="I262" s="222"/>
      <c r="J262" s="15"/>
      <c r="K262" s="15"/>
      <c r="L262" s="218"/>
      <c r="M262" s="223"/>
      <c r="N262" s="224"/>
      <c r="O262" s="224"/>
      <c r="P262" s="224"/>
      <c r="Q262" s="224"/>
      <c r="R262" s="224"/>
      <c r="S262" s="224"/>
      <c r="T262" s="225"/>
      <c r="U262" s="15"/>
      <c r="V262" s="15"/>
      <c r="W262" s="15"/>
      <c r="X262" s="15"/>
      <c r="Y262" s="15"/>
      <c r="Z262" s="15"/>
      <c r="AA262" s="15"/>
      <c r="AB262" s="15"/>
      <c r="AC262" s="15"/>
      <c r="AD262" s="15"/>
      <c r="AE262" s="15"/>
      <c r="AT262" s="219" t="s">
        <v>271</v>
      </c>
      <c r="AU262" s="219" t="s">
        <v>87</v>
      </c>
      <c r="AV262" s="15" t="s">
        <v>269</v>
      </c>
      <c r="AW262" s="15" t="s">
        <v>32</v>
      </c>
      <c r="AX262" s="15" t="s">
        <v>85</v>
      </c>
      <c r="AY262" s="219" t="s">
        <v>177</v>
      </c>
    </row>
    <row r="263" s="2" customFormat="1" ht="24.15" customHeight="1">
      <c r="A263" s="38"/>
      <c r="B263" s="179"/>
      <c r="C263" s="226" t="s">
        <v>504</v>
      </c>
      <c r="D263" s="226" t="s">
        <v>330</v>
      </c>
      <c r="E263" s="227" t="s">
        <v>1433</v>
      </c>
      <c r="F263" s="228" t="s">
        <v>1434</v>
      </c>
      <c r="G263" s="229" t="s">
        <v>327</v>
      </c>
      <c r="H263" s="230">
        <v>1</v>
      </c>
      <c r="I263" s="231"/>
      <c r="J263" s="232">
        <f>ROUND(I263*H263,2)</f>
        <v>0</v>
      </c>
      <c r="K263" s="228" t="s">
        <v>268</v>
      </c>
      <c r="L263" s="233"/>
      <c r="M263" s="234" t="s">
        <v>1</v>
      </c>
      <c r="N263" s="235" t="s">
        <v>42</v>
      </c>
      <c r="O263" s="77"/>
      <c r="P263" s="189">
        <f>O263*H263</f>
        <v>0</v>
      </c>
      <c r="Q263" s="189">
        <v>0.00020000000000000001</v>
      </c>
      <c r="R263" s="189">
        <f>Q263*H263</f>
        <v>0.00020000000000000001</v>
      </c>
      <c r="S263" s="189">
        <v>0</v>
      </c>
      <c r="T263" s="190">
        <f>S263*H263</f>
        <v>0</v>
      </c>
      <c r="U263" s="38"/>
      <c r="V263" s="38"/>
      <c r="W263" s="38"/>
      <c r="X263" s="38"/>
      <c r="Y263" s="38"/>
      <c r="Z263" s="38"/>
      <c r="AA263" s="38"/>
      <c r="AB263" s="38"/>
      <c r="AC263" s="38"/>
      <c r="AD263" s="38"/>
      <c r="AE263" s="38"/>
      <c r="AR263" s="191" t="s">
        <v>440</v>
      </c>
      <c r="AT263" s="191" t="s">
        <v>330</v>
      </c>
      <c r="AU263" s="191" t="s">
        <v>87</v>
      </c>
      <c r="AY263" s="19" t="s">
        <v>177</v>
      </c>
      <c r="BE263" s="192">
        <f>IF(N263="základní",J263,0)</f>
        <v>0</v>
      </c>
      <c r="BF263" s="192">
        <f>IF(N263="snížená",J263,0)</f>
        <v>0</v>
      </c>
      <c r="BG263" s="192">
        <f>IF(N263="zákl. přenesená",J263,0)</f>
        <v>0</v>
      </c>
      <c r="BH263" s="192">
        <f>IF(N263="sníž. přenesená",J263,0)</f>
        <v>0</v>
      </c>
      <c r="BI263" s="192">
        <f>IF(N263="nulová",J263,0)</f>
        <v>0</v>
      </c>
      <c r="BJ263" s="19" t="s">
        <v>85</v>
      </c>
      <c r="BK263" s="192">
        <f>ROUND(I263*H263,2)</f>
        <v>0</v>
      </c>
      <c r="BL263" s="19" t="s">
        <v>350</v>
      </c>
      <c r="BM263" s="191" t="s">
        <v>781</v>
      </c>
    </row>
    <row r="264" s="14" customFormat="1">
      <c r="A264" s="14"/>
      <c r="B264" s="210"/>
      <c r="C264" s="14"/>
      <c r="D264" s="193" t="s">
        <v>271</v>
      </c>
      <c r="E264" s="211" t="s">
        <v>1</v>
      </c>
      <c r="F264" s="212" t="s">
        <v>1435</v>
      </c>
      <c r="G264" s="14"/>
      <c r="H264" s="213">
        <v>1</v>
      </c>
      <c r="I264" s="214"/>
      <c r="J264" s="14"/>
      <c r="K264" s="14"/>
      <c r="L264" s="210"/>
      <c r="M264" s="215"/>
      <c r="N264" s="216"/>
      <c r="O264" s="216"/>
      <c r="P264" s="216"/>
      <c r="Q264" s="216"/>
      <c r="R264" s="216"/>
      <c r="S264" s="216"/>
      <c r="T264" s="217"/>
      <c r="U264" s="14"/>
      <c r="V264" s="14"/>
      <c r="W264" s="14"/>
      <c r="X264" s="14"/>
      <c r="Y264" s="14"/>
      <c r="Z264" s="14"/>
      <c r="AA264" s="14"/>
      <c r="AB264" s="14"/>
      <c r="AC264" s="14"/>
      <c r="AD264" s="14"/>
      <c r="AE264" s="14"/>
      <c r="AT264" s="211" t="s">
        <v>271</v>
      </c>
      <c r="AU264" s="211" t="s">
        <v>87</v>
      </c>
      <c r="AV264" s="14" t="s">
        <v>87</v>
      </c>
      <c r="AW264" s="14" t="s">
        <v>32</v>
      </c>
      <c r="AX264" s="14" t="s">
        <v>77</v>
      </c>
      <c r="AY264" s="211" t="s">
        <v>177</v>
      </c>
    </row>
    <row r="265" s="15" customFormat="1">
      <c r="A265" s="15"/>
      <c r="B265" s="218"/>
      <c r="C265" s="15"/>
      <c r="D265" s="193" t="s">
        <v>271</v>
      </c>
      <c r="E265" s="219" t="s">
        <v>1</v>
      </c>
      <c r="F265" s="220" t="s">
        <v>276</v>
      </c>
      <c r="G265" s="15"/>
      <c r="H265" s="221">
        <v>1</v>
      </c>
      <c r="I265" s="222"/>
      <c r="J265" s="15"/>
      <c r="K265" s="15"/>
      <c r="L265" s="218"/>
      <c r="M265" s="223"/>
      <c r="N265" s="224"/>
      <c r="O265" s="224"/>
      <c r="P265" s="224"/>
      <c r="Q265" s="224"/>
      <c r="R265" s="224"/>
      <c r="S265" s="224"/>
      <c r="T265" s="225"/>
      <c r="U265" s="15"/>
      <c r="V265" s="15"/>
      <c r="W265" s="15"/>
      <c r="X265" s="15"/>
      <c r="Y265" s="15"/>
      <c r="Z265" s="15"/>
      <c r="AA265" s="15"/>
      <c r="AB265" s="15"/>
      <c r="AC265" s="15"/>
      <c r="AD265" s="15"/>
      <c r="AE265" s="15"/>
      <c r="AT265" s="219" t="s">
        <v>271</v>
      </c>
      <c r="AU265" s="219" t="s">
        <v>87</v>
      </c>
      <c r="AV265" s="15" t="s">
        <v>269</v>
      </c>
      <c r="AW265" s="15" t="s">
        <v>32</v>
      </c>
      <c r="AX265" s="15" t="s">
        <v>85</v>
      </c>
      <c r="AY265" s="219" t="s">
        <v>177</v>
      </c>
    </row>
    <row r="266" s="2" customFormat="1" ht="16.5" customHeight="1">
      <c r="A266" s="38"/>
      <c r="B266" s="179"/>
      <c r="C266" s="226" t="s">
        <v>509</v>
      </c>
      <c r="D266" s="226" t="s">
        <v>330</v>
      </c>
      <c r="E266" s="227" t="s">
        <v>1436</v>
      </c>
      <c r="F266" s="228" t="s">
        <v>1437</v>
      </c>
      <c r="G266" s="229" t="s">
        <v>327</v>
      </c>
      <c r="H266" s="230">
        <v>17</v>
      </c>
      <c r="I266" s="231"/>
      <c r="J266" s="232">
        <f>ROUND(I266*H266,2)</f>
        <v>0</v>
      </c>
      <c r="K266" s="228" t="s">
        <v>1</v>
      </c>
      <c r="L266" s="233"/>
      <c r="M266" s="234" t="s">
        <v>1</v>
      </c>
      <c r="N266" s="235" t="s">
        <v>42</v>
      </c>
      <c r="O266" s="77"/>
      <c r="P266" s="189">
        <f>O266*H266</f>
        <v>0</v>
      </c>
      <c r="Q266" s="189">
        <v>0</v>
      </c>
      <c r="R266" s="189">
        <f>Q266*H266</f>
        <v>0</v>
      </c>
      <c r="S266" s="189">
        <v>0</v>
      </c>
      <c r="T266" s="190">
        <f>S266*H266</f>
        <v>0</v>
      </c>
      <c r="U266" s="38"/>
      <c r="V266" s="38"/>
      <c r="W266" s="38"/>
      <c r="X266" s="38"/>
      <c r="Y266" s="38"/>
      <c r="Z266" s="38"/>
      <c r="AA266" s="38"/>
      <c r="AB266" s="38"/>
      <c r="AC266" s="38"/>
      <c r="AD266" s="38"/>
      <c r="AE266" s="38"/>
      <c r="AR266" s="191" t="s">
        <v>440</v>
      </c>
      <c r="AT266" s="191" t="s">
        <v>330</v>
      </c>
      <c r="AU266" s="191" t="s">
        <v>87</v>
      </c>
      <c r="AY266" s="19" t="s">
        <v>177</v>
      </c>
      <c r="BE266" s="192">
        <f>IF(N266="základní",J266,0)</f>
        <v>0</v>
      </c>
      <c r="BF266" s="192">
        <f>IF(N266="snížená",J266,0)</f>
        <v>0</v>
      </c>
      <c r="BG266" s="192">
        <f>IF(N266="zákl. přenesená",J266,0)</f>
        <v>0</v>
      </c>
      <c r="BH266" s="192">
        <f>IF(N266="sníž. přenesená",J266,0)</f>
        <v>0</v>
      </c>
      <c r="BI266" s="192">
        <f>IF(N266="nulová",J266,0)</f>
        <v>0</v>
      </c>
      <c r="BJ266" s="19" t="s">
        <v>85</v>
      </c>
      <c r="BK266" s="192">
        <f>ROUND(I266*H266,2)</f>
        <v>0</v>
      </c>
      <c r="BL266" s="19" t="s">
        <v>350</v>
      </c>
      <c r="BM266" s="191" t="s">
        <v>793</v>
      </c>
    </row>
    <row r="267" s="14" customFormat="1">
      <c r="A267" s="14"/>
      <c r="B267" s="210"/>
      <c r="C267" s="14"/>
      <c r="D267" s="193" t="s">
        <v>271</v>
      </c>
      <c r="E267" s="211" t="s">
        <v>1</v>
      </c>
      <c r="F267" s="212" t="s">
        <v>1438</v>
      </c>
      <c r="G267" s="14"/>
      <c r="H267" s="213">
        <v>17</v>
      </c>
      <c r="I267" s="214"/>
      <c r="J267" s="14"/>
      <c r="K267" s="14"/>
      <c r="L267" s="210"/>
      <c r="M267" s="215"/>
      <c r="N267" s="216"/>
      <c r="O267" s="216"/>
      <c r="P267" s="216"/>
      <c r="Q267" s="216"/>
      <c r="R267" s="216"/>
      <c r="S267" s="216"/>
      <c r="T267" s="217"/>
      <c r="U267" s="14"/>
      <c r="V267" s="14"/>
      <c r="W267" s="14"/>
      <c r="X267" s="14"/>
      <c r="Y267" s="14"/>
      <c r="Z267" s="14"/>
      <c r="AA267" s="14"/>
      <c r="AB267" s="14"/>
      <c r="AC267" s="14"/>
      <c r="AD267" s="14"/>
      <c r="AE267" s="14"/>
      <c r="AT267" s="211" t="s">
        <v>271</v>
      </c>
      <c r="AU267" s="211" t="s">
        <v>87</v>
      </c>
      <c r="AV267" s="14" t="s">
        <v>87</v>
      </c>
      <c r="AW267" s="14" t="s">
        <v>32</v>
      </c>
      <c r="AX267" s="14" t="s">
        <v>77</v>
      </c>
      <c r="AY267" s="211" t="s">
        <v>177</v>
      </c>
    </row>
    <row r="268" s="15" customFormat="1">
      <c r="A268" s="15"/>
      <c r="B268" s="218"/>
      <c r="C268" s="15"/>
      <c r="D268" s="193" t="s">
        <v>271</v>
      </c>
      <c r="E268" s="219" t="s">
        <v>1</v>
      </c>
      <c r="F268" s="220" t="s">
        <v>276</v>
      </c>
      <c r="G268" s="15"/>
      <c r="H268" s="221">
        <v>17</v>
      </c>
      <c r="I268" s="222"/>
      <c r="J268" s="15"/>
      <c r="K268" s="15"/>
      <c r="L268" s="218"/>
      <c r="M268" s="223"/>
      <c r="N268" s="224"/>
      <c r="O268" s="224"/>
      <c r="P268" s="224"/>
      <c r="Q268" s="224"/>
      <c r="R268" s="224"/>
      <c r="S268" s="224"/>
      <c r="T268" s="225"/>
      <c r="U268" s="15"/>
      <c r="V268" s="15"/>
      <c r="W268" s="15"/>
      <c r="X268" s="15"/>
      <c r="Y268" s="15"/>
      <c r="Z268" s="15"/>
      <c r="AA268" s="15"/>
      <c r="AB268" s="15"/>
      <c r="AC268" s="15"/>
      <c r="AD268" s="15"/>
      <c r="AE268" s="15"/>
      <c r="AT268" s="219" t="s">
        <v>271</v>
      </c>
      <c r="AU268" s="219" t="s">
        <v>87</v>
      </c>
      <c r="AV268" s="15" t="s">
        <v>269</v>
      </c>
      <c r="AW268" s="15" t="s">
        <v>32</v>
      </c>
      <c r="AX268" s="15" t="s">
        <v>85</v>
      </c>
      <c r="AY268" s="219" t="s">
        <v>177</v>
      </c>
    </row>
    <row r="269" s="2" customFormat="1" ht="21.75" customHeight="1">
      <c r="A269" s="38"/>
      <c r="B269" s="179"/>
      <c r="C269" s="180" t="s">
        <v>514</v>
      </c>
      <c r="D269" s="180" t="s">
        <v>180</v>
      </c>
      <c r="E269" s="181" t="s">
        <v>1439</v>
      </c>
      <c r="F269" s="182" t="s">
        <v>1440</v>
      </c>
      <c r="G269" s="183" t="s">
        <v>327</v>
      </c>
      <c r="H269" s="184">
        <v>1</v>
      </c>
      <c r="I269" s="185"/>
      <c r="J269" s="186">
        <f>ROUND(I269*H269,2)</f>
        <v>0</v>
      </c>
      <c r="K269" s="182" t="s">
        <v>268</v>
      </c>
      <c r="L269" s="39"/>
      <c r="M269" s="187" t="s">
        <v>1</v>
      </c>
      <c r="N269" s="188" t="s">
        <v>42</v>
      </c>
      <c r="O269" s="77"/>
      <c r="P269" s="189">
        <f>O269*H269</f>
        <v>0</v>
      </c>
      <c r="Q269" s="189">
        <v>0.00011957</v>
      </c>
      <c r="R269" s="189">
        <f>Q269*H269</f>
        <v>0.00011957</v>
      </c>
      <c r="S269" s="189">
        <v>0</v>
      </c>
      <c r="T269" s="190">
        <f>S269*H269</f>
        <v>0</v>
      </c>
      <c r="U269" s="38"/>
      <c r="V269" s="38"/>
      <c r="W269" s="38"/>
      <c r="X269" s="38"/>
      <c r="Y269" s="38"/>
      <c r="Z269" s="38"/>
      <c r="AA269" s="38"/>
      <c r="AB269" s="38"/>
      <c r="AC269" s="38"/>
      <c r="AD269" s="38"/>
      <c r="AE269" s="38"/>
      <c r="AR269" s="191" t="s">
        <v>350</v>
      </c>
      <c r="AT269" s="191" t="s">
        <v>180</v>
      </c>
      <c r="AU269" s="191" t="s">
        <v>87</v>
      </c>
      <c r="AY269" s="19" t="s">
        <v>177</v>
      </c>
      <c r="BE269" s="192">
        <f>IF(N269="základní",J269,0)</f>
        <v>0</v>
      </c>
      <c r="BF269" s="192">
        <f>IF(N269="snížená",J269,0)</f>
        <v>0</v>
      </c>
      <c r="BG269" s="192">
        <f>IF(N269="zákl. přenesená",J269,0)</f>
        <v>0</v>
      </c>
      <c r="BH269" s="192">
        <f>IF(N269="sníž. přenesená",J269,0)</f>
        <v>0</v>
      </c>
      <c r="BI269" s="192">
        <f>IF(N269="nulová",J269,0)</f>
        <v>0</v>
      </c>
      <c r="BJ269" s="19" t="s">
        <v>85</v>
      </c>
      <c r="BK269" s="192">
        <f>ROUND(I269*H269,2)</f>
        <v>0</v>
      </c>
      <c r="BL269" s="19" t="s">
        <v>350</v>
      </c>
      <c r="BM269" s="191" t="s">
        <v>801</v>
      </c>
    </row>
    <row r="270" s="14" customFormat="1">
      <c r="A270" s="14"/>
      <c r="B270" s="210"/>
      <c r="C270" s="14"/>
      <c r="D270" s="193" t="s">
        <v>271</v>
      </c>
      <c r="E270" s="211" t="s">
        <v>1</v>
      </c>
      <c r="F270" s="212" t="s">
        <v>1441</v>
      </c>
      <c r="G270" s="14"/>
      <c r="H270" s="213">
        <v>1</v>
      </c>
      <c r="I270" s="214"/>
      <c r="J270" s="14"/>
      <c r="K270" s="14"/>
      <c r="L270" s="210"/>
      <c r="M270" s="215"/>
      <c r="N270" s="216"/>
      <c r="O270" s="216"/>
      <c r="P270" s="216"/>
      <c r="Q270" s="216"/>
      <c r="R270" s="216"/>
      <c r="S270" s="216"/>
      <c r="T270" s="217"/>
      <c r="U270" s="14"/>
      <c r="V270" s="14"/>
      <c r="W270" s="14"/>
      <c r="X270" s="14"/>
      <c r="Y270" s="14"/>
      <c r="Z270" s="14"/>
      <c r="AA270" s="14"/>
      <c r="AB270" s="14"/>
      <c r="AC270" s="14"/>
      <c r="AD270" s="14"/>
      <c r="AE270" s="14"/>
      <c r="AT270" s="211" t="s">
        <v>271</v>
      </c>
      <c r="AU270" s="211" t="s">
        <v>87</v>
      </c>
      <c r="AV270" s="14" t="s">
        <v>87</v>
      </c>
      <c r="AW270" s="14" t="s">
        <v>32</v>
      </c>
      <c r="AX270" s="14" t="s">
        <v>77</v>
      </c>
      <c r="AY270" s="211" t="s">
        <v>177</v>
      </c>
    </row>
    <row r="271" s="15" customFormat="1">
      <c r="A271" s="15"/>
      <c r="B271" s="218"/>
      <c r="C271" s="15"/>
      <c r="D271" s="193" t="s">
        <v>271</v>
      </c>
      <c r="E271" s="219" t="s">
        <v>1</v>
      </c>
      <c r="F271" s="220" t="s">
        <v>276</v>
      </c>
      <c r="G271" s="15"/>
      <c r="H271" s="221">
        <v>1</v>
      </c>
      <c r="I271" s="222"/>
      <c r="J271" s="15"/>
      <c r="K271" s="15"/>
      <c r="L271" s="218"/>
      <c r="M271" s="223"/>
      <c r="N271" s="224"/>
      <c r="O271" s="224"/>
      <c r="P271" s="224"/>
      <c r="Q271" s="224"/>
      <c r="R271" s="224"/>
      <c r="S271" s="224"/>
      <c r="T271" s="225"/>
      <c r="U271" s="15"/>
      <c r="V271" s="15"/>
      <c r="W271" s="15"/>
      <c r="X271" s="15"/>
      <c r="Y271" s="15"/>
      <c r="Z271" s="15"/>
      <c r="AA271" s="15"/>
      <c r="AB271" s="15"/>
      <c r="AC271" s="15"/>
      <c r="AD271" s="15"/>
      <c r="AE271" s="15"/>
      <c r="AT271" s="219" t="s">
        <v>271</v>
      </c>
      <c r="AU271" s="219" t="s">
        <v>87</v>
      </c>
      <c r="AV271" s="15" t="s">
        <v>269</v>
      </c>
      <c r="AW271" s="15" t="s">
        <v>32</v>
      </c>
      <c r="AX271" s="15" t="s">
        <v>85</v>
      </c>
      <c r="AY271" s="219" t="s">
        <v>177</v>
      </c>
    </row>
    <row r="272" s="2" customFormat="1" ht="21.75" customHeight="1">
      <c r="A272" s="38"/>
      <c r="B272" s="179"/>
      <c r="C272" s="180" t="s">
        <v>520</v>
      </c>
      <c r="D272" s="180" t="s">
        <v>180</v>
      </c>
      <c r="E272" s="181" t="s">
        <v>1442</v>
      </c>
      <c r="F272" s="182" t="s">
        <v>1443</v>
      </c>
      <c r="G272" s="183" t="s">
        <v>327</v>
      </c>
      <c r="H272" s="184">
        <v>4</v>
      </c>
      <c r="I272" s="185"/>
      <c r="J272" s="186">
        <f>ROUND(I272*H272,2)</f>
        <v>0</v>
      </c>
      <c r="K272" s="182" t="s">
        <v>268</v>
      </c>
      <c r="L272" s="39"/>
      <c r="M272" s="187" t="s">
        <v>1</v>
      </c>
      <c r="N272" s="188" t="s">
        <v>42</v>
      </c>
      <c r="O272" s="77"/>
      <c r="P272" s="189">
        <f>O272*H272</f>
        <v>0</v>
      </c>
      <c r="Q272" s="189">
        <v>0.00016956999999999999</v>
      </c>
      <c r="R272" s="189">
        <f>Q272*H272</f>
        <v>0.00067827999999999996</v>
      </c>
      <c r="S272" s="189">
        <v>0</v>
      </c>
      <c r="T272" s="190">
        <f>S272*H272</f>
        <v>0</v>
      </c>
      <c r="U272" s="38"/>
      <c r="V272" s="38"/>
      <c r="W272" s="38"/>
      <c r="X272" s="38"/>
      <c r="Y272" s="38"/>
      <c r="Z272" s="38"/>
      <c r="AA272" s="38"/>
      <c r="AB272" s="38"/>
      <c r="AC272" s="38"/>
      <c r="AD272" s="38"/>
      <c r="AE272" s="38"/>
      <c r="AR272" s="191" t="s">
        <v>350</v>
      </c>
      <c r="AT272" s="191" t="s">
        <v>180</v>
      </c>
      <c r="AU272" s="191" t="s">
        <v>87</v>
      </c>
      <c r="AY272" s="19" t="s">
        <v>177</v>
      </c>
      <c r="BE272" s="192">
        <f>IF(N272="základní",J272,0)</f>
        <v>0</v>
      </c>
      <c r="BF272" s="192">
        <f>IF(N272="snížená",J272,0)</f>
        <v>0</v>
      </c>
      <c r="BG272" s="192">
        <f>IF(N272="zákl. přenesená",J272,0)</f>
        <v>0</v>
      </c>
      <c r="BH272" s="192">
        <f>IF(N272="sníž. přenesená",J272,0)</f>
        <v>0</v>
      </c>
      <c r="BI272" s="192">
        <f>IF(N272="nulová",J272,0)</f>
        <v>0</v>
      </c>
      <c r="BJ272" s="19" t="s">
        <v>85</v>
      </c>
      <c r="BK272" s="192">
        <f>ROUND(I272*H272,2)</f>
        <v>0</v>
      </c>
      <c r="BL272" s="19" t="s">
        <v>350</v>
      </c>
      <c r="BM272" s="191" t="s">
        <v>811</v>
      </c>
    </row>
    <row r="273" s="14" customFormat="1">
      <c r="A273" s="14"/>
      <c r="B273" s="210"/>
      <c r="C273" s="14"/>
      <c r="D273" s="193" t="s">
        <v>271</v>
      </c>
      <c r="E273" s="211" t="s">
        <v>1</v>
      </c>
      <c r="F273" s="212" t="s">
        <v>1444</v>
      </c>
      <c r="G273" s="14"/>
      <c r="H273" s="213">
        <v>4</v>
      </c>
      <c r="I273" s="214"/>
      <c r="J273" s="14"/>
      <c r="K273" s="14"/>
      <c r="L273" s="210"/>
      <c r="M273" s="215"/>
      <c r="N273" s="216"/>
      <c r="O273" s="216"/>
      <c r="P273" s="216"/>
      <c r="Q273" s="216"/>
      <c r="R273" s="216"/>
      <c r="S273" s="216"/>
      <c r="T273" s="217"/>
      <c r="U273" s="14"/>
      <c r="V273" s="14"/>
      <c r="W273" s="14"/>
      <c r="X273" s="14"/>
      <c r="Y273" s="14"/>
      <c r="Z273" s="14"/>
      <c r="AA273" s="14"/>
      <c r="AB273" s="14"/>
      <c r="AC273" s="14"/>
      <c r="AD273" s="14"/>
      <c r="AE273" s="14"/>
      <c r="AT273" s="211" t="s">
        <v>271</v>
      </c>
      <c r="AU273" s="211" t="s">
        <v>87</v>
      </c>
      <c r="AV273" s="14" t="s">
        <v>87</v>
      </c>
      <c r="AW273" s="14" t="s">
        <v>32</v>
      </c>
      <c r="AX273" s="14" t="s">
        <v>77</v>
      </c>
      <c r="AY273" s="211" t="s">
        <v>177</v>
      </c>
    </row>
    <row r="274" s="15" customFormat="1">
      <c r="A274" s="15"/>
      <c r="B274" s="218"/>
      <c r="C274" s="15"/>
      <c r="D274" s="193" t="s">
        <v>271</v>
      </c>
      <c r="E274" s="219" t="s">
        <v>1</v>
      </c>
      <c r="F274" s="220" t="s">
        <v>276</v>
      </c>
      <c r="G274" s="15"/>
      <c r="H274" s="221">
        <v>4</v>
      </c>
      <c r="I274" s="222"/>
      <c r="J274" s="15"/>
      <c r="K274" s="15"/>
      <c r="L274" s="218"/>
      <c r="M274" s="223"/>
      <c r="N274" s="224"/>
      <c r="O274" s="224"/>
      <c r="P274" s="224"/>
      <c r="Q274" s="224"/>
      <c r="R274" s="224"/>
      <c r="S274" s="224"/>
      <c r="T274" s="225"/>
      <c r="U274" s="15"/>
      <c r="V274" s="15"/>
      <c r="W274" s="15"/>
      <c r="X274" s="15"/>
      <c r="Y274" s="15"/>
      <c r="Z274" s="15"/>
      <c r="AA274" s="15"/>
      <c r="AB274" s="15"/>
      <c r="AC274" s="15"/>
      <c r="AD274" s="15"/>
      <c r="AE274" s="15"/>
      <c r="AT274" s="219" t="s">
        <v>271</v>
      </c>
      <c r="AU274" s="219" t="s">
        <v>87</v>
      </c>
      <c r="AV274" s="15" t="s">
        <v>269</v>
      </c>
      <c r="AW274" s="15" t="s">
        <v>32</v>
      </c>
      <c r="AX274" s="15" t="s">
        <v>85</v>
      </c>
      <c r="AY274" s="219" t="s">
        <v>177</v>
      </c>
    </row>
    <row r="275" s="2" customFormat="1" ht="24.15" customHeight="1">
      <c r="A275" s="38"/>
      <c r="B275" s="179"/>
      <c r="C275" s="180" t="s">
        <v>524</v>
      </c>
      <c r="D275" s="180" t="s">
        <v>180</v>
      </c>
      <c r="E275" s="181" t="s">
        <v>1445</v>
      </c>
      <c r="F275" s="182" t="s">
        <v>1446</v>
      </c>
      <c r="G275" s="183" t="s">
        <v>327</v>
      </c>
      <c r="H275" s="184">
        <v>1</v>
      </c>
      <c r="I275" s="185"/>
      <c r="J275" s="186">
        <f>ROUND(I275*H275,2)</f>
        <v>0</v>
      </c>
      <c r="K275" s="182" t="s">
        <v>268</v>
      </c>
      <c r="L275" s="39"/>
      <c r="M275" s="187" t="s">
        <v>1</v>
      </c>
      <c r="N275" s="188" t="s">
        <v>42</v>
      </c>
      <c r="O275" s="77"/>
      <c r="P275" s="189">
        <f>O275*H275</f>
        <v>0</v>
      </c>
      <c r="Q275" s="189">
        <v>0.00011957</v>
      </c>
      <c r="R275" s="189">
        <f>Q275*H275</f>
        <v>0.00011957</v>
      </c>
      <c r="S275" s="189">
        <v>0</v>
      </c>
      <c r="T275" s="190">
        <f>S275*H275</f>
        <v>0</v>
      </c>
      <c r="U275" s="38"/>
      <c r="V275" s="38"/>
      <c r="W275" s="38"/>
      <c r="X275" s="38"/>
      <c r="Y275" s="38"/>
      <c r="Z275" s="38"/>
      <c r="AA275" s="38"/>
      <c r="AB275" s="38"/>
      <c r="AC275" s="38"/>
      <c r="AD275" s="38"/>
      <c r="AE275" s="38"/>
      <c r="AR275" s="191" t="s">
        <v>350</v>
      </c>
      <c r="AT275" s="191" t="s">
        <v>180</v>
      </c>
      <c r="AU275" s="191" t="s">
        <v>87</v>
      </c>
      <c r="AY275" s="19" t="s">
        <v>177</v>
      </c>
      <c r="BE275" s="192">
        <f>IF(N275="základní",J275,0)</f>
        <v>0</v>
      </c>
      <c r="BF275" s="192">
        <f>IF(N275="snížená",J275,0)</f>
        <v>0</v>
      </c>
      <c r="BG275" s="192">
        <f>IF(N275="zákl. přenesená",J275,0)</f>
        <v>0</v>
      </c>
      <c r="BH275" s="192">
        <f>IF(N275="sníž. přenesená",J275,0)</f>
        <v>0</v>
      </c>
      <c r="BI275" s="192">
        <f>IF(N275="nulová",J275,0)</f>
        <v>0</v>
      </c>
      <c r="BJ275" s="19" t="s">
        <v>85</v>
      </c>
      <c r="BK275" s="192">
        <f>ROUND(I275*H275,2)</f>
        <v>0</v>
      </c>
      <c r="BL275" s="19" t="s">
        <v>350</v>
      </c>
      <c r="BM275" s="191" t="s">
        <v>820</v>
      </c>
    </row>
    <row r="276" s="14" customFormat="1">
      <c r="A276" s="14"/>
      <c r="B276" s="210"/>
      <c r="C276" s="14"/>
      <c r="D276" s="193" t="s">
        <v>271</v>
      </c>
      <c r="E276" s="211" t="s">
        <v>1</v>
      </c>
      <c r="F276" s="212" t="s">
        <v>1441</v>
      </c>
      <c r="G276" s="14"/>
      <c r="H276" s="213">
        <v>1</v>
      </c>
      <c r="I276" s="214"/>
      <c r="J276" s="14"/>
      <c r="K276" s="14"/>
      <c r="L276" s="210"/>
      <c r="M276" s="215"/>
      <c r="N276" s="216"/>
      <c r="O276" s="216"/>
      <c r="P276" s="216"/>
      <c r="Q276" s="216"/>
      <c r="R276" s="216"/>
      <c r="S276" s="216"/>
      <c r="T276" s="217"/>
      <c r="U276" s="14"/>
      <c r="V276" s="14"/>
      <c r="W276" s="14"/>
      <c r="X276" s="14"/>
      <c r="Y276" s="14"/>
      <c r="Z276" s="14"/>
      <c r="AA276" s="14"/>
      <c r="AB276" s="14"/>
      <c r="AC276" s="14"/>
      <c r="AD276" s="14"/>
      <c r="AE276" s="14"/>
      <c r="AT276" s="211" t="s">
        <v>271</v>
      </c>
      <c r="AU276" s="211" t="s">
        <v>87</v>
      </c>
      <c r="AV276" s="14" t="s">
        <v>87</v>
      </c>
      <c r="AW276" s="14" t="s">
        <v>32</v>
      </c>
      <c r="AX276" s="14" t="s">
        <v>77</v>
      </c>
      <c r="AY276" s="211" t="s">
        <v>177</v>
      </c>
    </row>
    <row r="277" s="15" customFormat="1">
      <c r="A277" s="15"/>
      <c r="B277" s="218"/>
      <c r="C277" s="15"/>
      <c r="D277" s="193" t="s">
        <v>271</v>
      </c>
      <c r="E277" s="219" t="s">
        <v>1</v>
      </c>
      <c r="F277" s="220" t="s">
        <v>276</v>
      </c>
      <c r="G277" s="15"/>
      <c r="H277" s="221">
        <v>1</v>
      </c>
      <c r="I277" s="222"/>
      <c r="J277" s="15"/>
      <c r="K277" s="15"/>
      <c r="L277" s="218"/>
      <c r="M277" s="223"/>
      <c r="N277" s="224"/>
      <c r="O277" s="224"/>
      <c r="P277" s="224"/>
      <c r="Q277" s="224"/>
      <c r="R277" s="224"/>
      <c r="S277" s="224"/>
      <c r="T277" s="225"/>
      <c r="U277" s="15"/>
      <c r="V277" s="15"/>
      <c r="W277" s="15"/>
      <c r="X277" s="15"/>
      <c r="Y277" s="15"/>
      <c r="Z277" s="15"/>
      <c r="AA277" s="15"/>
      <c r="AB277" s="15"/>
      <c r="AC277" s="15"/>
      <c r="AD277" s="15"/>
      <c r="AE277" s="15"/>
      <c r="AT277" s="219" t="s">
        <v>271</v>
      </c>
      <c r="AU277" s="219" t="s">
        <v>87</v>
      </c>
      <c r="AV277" s="15" t="s">
        <v>269</v>
      </c>
      <c r="AW277" s="15" t="s">
        <v>32</v>
      </c>
      <c r="AX277" s="15" t="s">
        <v>85</v>
      </c>
      <c r="AY277" s="219" t="s">
        <v>177</v>
      </c>
    </row>
    <row r="278" s="2" customFormat="1" ht="24.15" customHeight="1">
      <c r="A278" s="38"/>
      <c r="B278" s="179"/>
      <c r="C278" s="180" t="s">
        <v>528</v>
      </c>
      <c r="D278" s="180" t="s">
        <v>180</v>
      </c>
      <c r="E278" s="181" t="s">
        <v>1447</v>
      </c>
      <c r="F278" s="182" t="s">
        <v>1448</v>
      </c>
      <c r="G278" s="183" t="s">
        <v>327</v>
      </c>
      <c r="H278" s="184">
        <v>2</v>
      </c>
      <c r="I278" s="185"/>
      <c r="J278" s="186">
        <f>ROUND(I278*H278,2)</f>
        <v>0</v>
      </c>
      <c r="K278" s="182" t="s">
        <v>268</v>
      </c>
      <c r="L278" s="39"/>
      <c r="M278" s="187" t="s">
        <v>1</v>
      </c>
      <c r="N278" s="188" t="s">
        <v>42</v>
      </c>
      <c r="O278" s="77"/>
      <c r="P278" s="189">
        <f>O278*H278</f>
        <v>0</v>
      </c>
      <c r="Q278" s="189">
        <v>0.00011957</v>
      </c>
      <c r="R278" s="189">
        <f>Q278*H278</f>
        <v>0.00023913999999999999</v>
      </c>
      <c r="S278" s="189">
        <v>0</v>
      </c>
      <c r="T278" s="190">
        <f>S278*H278</f>
        <v>0</v>
      </c>
      <c r="U278" s="38"/>
      <c r="V278" s="38"/>
      <c r="W278" s="38"/>
      <c r="X278" s="38"/>
      <c r="Y278" s="38"/>
      <c r="Z278" s="38"/>
      <c r="AA278" s="38"/>
      <c r="AB278" s="38"/>
      <c r="AC278" s="38"/>
      <c r="AD278" s="38"/>
      <c r="AE278" s="38"/>
      <c r="AR278" s="191" t="s">
        <v>350</v>
      </c>
      <c r="AT278" s="191" t="s">
        <v>180</v>
      </c>
      <c r="AU278" s="191" t="s">
        <v>87</v>
      </c>
      <c r="AY278" s="19" t="s">
        <v>177</v>
      </c>
      <c r="BE278" s="192">
        <f>IF(N278="základní",J278,0)</f>
        <v>0</v>
      </c>
      <c r="BF278" s="192">
        <f>IF(N278="snížená",J278,0)</f>
        <v>0</v>
      </c>
      <c r="BG278" s="192">
        <f>IF(N278="zákl. přenesená",J278,0)</f>
        <v>0</v>
      </c>
      <c r="BH278" s="192">
        <f>IF(N278="sníž. přenesená",J278,0)</f>
        <v>0</v>
      </c>
      <c r="BI278" s="192">
        <f>IF(N278="nulová",J278,0)</f>
        <v>0</v>
      </c>
      <c r="BJ278" s="19" t="s">
        <v>85</v>
      </c>
      <c r="BK278" s="192">
        <f>ROUND(I278*H278,2)</f>
        <v>0</v>
      </c>
      <c r="BL278" s="19" t="s">
        <v>350</v>
      </c>
      <c r="BM278" s="191" t="s">
        <v>830</v>
      </c>
    </row>
    <row r="279" s="14" customFormat="1">
      <c r="A279" s="14"/>
      <c r="B279" s="210"/>
      <c r="C279" s="14"/>
      <c r="D279" s="193" t="s">
        <v>271</v>
      </c>
      <c r="E279" s="211" t="s">
        <v>1</v>
      </c>
      <c r="F279" s="212" t="s">
        <v>1449</v>
      </c>
      <c r="G279" s="14"/>
      <c r="H279" s="213">
        <v>2</v>
      </c>
      <c r="I279" s="214"/>
      <c r="J279" s="14"/>
      <c r="K279" s="14"/>
      <c r="L279" s="210"/>
      <c r="M279" s="215"/>
      <c r="N279" s="216"/>
      <c r="O279" s="216"/>
      <c r="P279" s="216"/>
      <c r="Q279" s="216"/>
      <c r="R279" s="216"/>
      <c r="S279" s="216"/>
      <c r="T279" s="217"/>
      <c r="U279" s="14"/>
      <c r="V279" s="14"/>
      <c r="W279" s="14"/>
      <c r="X279" s="14"/>
      <c r="Y279" s="14"/>
      <c r="Z279" s="14"/>
      <c r="AA279" s="14"/>
      <c r="AB279" s="14"/>
      <c r="AC279" s="14"/>
      <c r="AD279" s="14"/>
      <c r="AE279" s="14"/>
      <c r="AT279" s="211" t="s">
        <v>271</v>
      </c>
      <c r="AU279" s="211" t="s">
        <v>87</v>
      </c>
      <c r="AV279" s="14" t="s">
        <v>87</v>
      </c>
      <c r="AW279" s="14" t="s">
        <v>32</v>
      </c>
      <c r="AX279" s="14" t="s">
        <v>77</v>
      </c>
      <c r="AY279" s="211" t="s">
        <v>177</v>
      </c>
    </row>
    <row r="280" s="15" customFormat="1">
      <c r="A280" s="15"/>
      <c r="B280" s="218"/>
      <c r="C280" s="15"/>
      <c r="D280" s="193" t="s">
        <v>271</v>
      </c>
      <c r="E280" s="219" t="s">
        <v>1</v>
      </c>
      <c r="F280" s="220" t="s">
        <v>276</v>
      </c>
      <c r="G280" s="15"/>
      <c r="H280" s="221">
        <v>2</v>
      </c>
      <c r="I280" s="222"/>
      <c r="J280" s="15"/>
      <c r="K280" s="15"/>
      <c r="L280" s="218"/>
      <c r="M280" s="223"/>
      <c r="N280" s="224"/>
      <c r="O280" s="224"/>
      <c r="P280" s="224"/>
      <c r="Q280" s="224"/>
      <c r="R280" s="224"/>
      <c r="S280" s="224"/>
      <c r="T280" s="225"/>
      <c r="U280" s="15"/>
      <c r="V280" s="15"/>
      <c r="W280" s="15"/>
      <c r="X280" s="15"/>
      <c r="Y280" s="15"/>
      <c r="Z280" s="15"/>
      <c r="AA280" s="15"/>
      <c r="AB280" s="15"/>
      <c r="AC280" s="15"/>
      <c r="AD280" s="15"/>
      <c r="AE280" s="15"/>
      <c r="AT280" s="219" t="s">
        <v>271</v>
      </c>
      <c r="AU280" s="219" t="s">
        <v>87</v>
      </c>
      <c r="AV280" s="15" t="s">
        <v>269</v>
      </c>
      <c r="AW280" s="15" t="s">
        <v>32</v>
      </c>
      <c r="AX280" s="15" t="s">
        <v>85</v>
      </c>
      <c r="AY280" s="219" t="s">
        <v>177</v>
      </c>
    </row>
    <row r="281" s="2" customFormat="1" ht="21.75" customHeight="1">
      <c r="A281" s="38"/>
      <c r="B281" s="179"/>
      <c r="C281" s="180" t="s">
        <v>542</v>
      </c>
      <c r="D281" s="180" t="s">
        <v>180</v>
      </c>
      <c r="E281" s="181" t="s">
        <v>1450</v>
      </c>
      <c r="F281" s="182" t="s">
        <v>1451</v>
      </c>
      <c r="G281" s="183" t="s">
        <v>327</v>
      </c>
      <c r="H281" s="184">
        <v>2</v>
      </c>
      <c r="I281" s="185"/>
      <c r="J281" s="186">
        <f>ROUND(I281*H281,2)</f>
        <v>0</v>
      </c>
      <c r="K281" s="182" t="s">
        <v>268</v>
      </c>
      <c r="L281" s="39"/>
      <c r="M281" s="187" t="s">
        <v>1</v>
      </c>
      <c r="N281" s="188" t="s">
        <v>42</v>
      </c>
      <c r="O281" s="77"/>
      <c r="P281" s="189">
        <f>O281*H281</f>
        <v>0</v>
      </c>
      <c r="Q281" s="189">
        <v>0.00020956999999999999</v>
      </c>
      <c r="R281" s="189">
        <f>Q281*H281</f>
        <v>0.00041913999999999997</v>
      </c>
      <c r="S281" s="189">
        <v>0</v>
      </c>
      <c r="T281" s="190">
        <f>S281*H281</f>
        <v>0</v>
      </c>
      <c r="U281" s="38"/>
      <c r="V281" s="38"/>
      <c r="W281" s="38"/>
      <c r="X281" s="38"/>
      <c r="Y281" s="38"/>
      <c r="Z281" s="38"/>
      <c r="AA281" s="38"/>
      <c r="AB281" s="38"/>
      <c r="AC281" s="38"/>
      <c r="AD281" s="38"/>
      <c r="AE281" s="38"/>
      <c r="AR281" s="191" t="s">
        <v>350</v>
      </c>
      <c r="AT281" s="191" t="s">
        <v>180</v>
      </c>
      <c r="AU281" s="191" t="s">
        <v>87</v>
      </c>
      <c r="AY281" s="19" t="s">
        <v>177</v>
      </c>
      <c r="BE281" s="192">
        <f>IF(N281="základní",J281,0)</f>
        <v>0</v>
      </c>
      <c r="BF281" s="192">
        <f>IF(N281="snížená",J281,0)</f>
        <v>0</v>
      </c>
      <c r="BG281" s="192">
        <f>IF(N281="zákl. přenesená",J281,0)</f>
        <v>0</v>
      </c>
      <c r="BH281" s="192">
        <f>IF(N281="sníž. přenesená",J281,0)</f>
        <v>0</v>
      </c>
      <c r="BI281" s="192">
        <f>IF(N281="nulová",J281,0)</f>
        <v>0</v>
      </c>
      <c r="BJ281" s="19" t="s">
        <v>85</v>
      </c>
      <c r="BK281" s="192">
        <f>ROUND(I281*H281,2)</f>
        <v>0</v>
      </c>
      <c r="BL281" s="19" t="s">
        <v>350</v>
      </c>
      <c r="BM281" s="191" t="s">
        <v>688</v>
      </c>
    </row>
    <row r="282" s="14" customFormat="1">
      <c r="A282" s="14"/>
      <c r="B282" s="210"/>
      <c r="C282" s="14"/>
      <c r="D282" s="193" t="s">
        <v>271</v>
      </c>
      <c r="E282" s="211" t="s">
        <v>1</v>
      </c>
      <c r="F282" s="212" t="s">
        <v>1452</v>
      </c>
      <c r="G282" s="14"/>
      <c r="H282" s="213">
        <v>2</v>
      </c>
      <c r="I282" s="214"/>
      <c r="J282" s="14"/>
      <c r="K282" s="14"/>
      <c r="L282" s="210"/>
      <c r="M282" s="215"/>
      <c r="N282" s="216"/>
      <c r="O282" s="216"/>
      <c r="P282" s="216"/>
      <c r="Q282" s="216"/>
      <c r="R282" s="216"/>
      <c r="S282" s="216"/>
      <c r="T282" s="217"/>
      <c r="U282" s="14"/>
      <c r="V282" s="14"/>
      <c r="W282" s="14"/>
      <c r="X282" s="14"/>
      <c r="Y282" s="14"/>
      <c r="Z282" s="14"/>
      <c r="AA282" s="14"/>
      <c r="AB282" s="14"/>
      <c r="AC282" s="14"/>
      <c r="AD282" s="14"/>
      <c r="AE282" s="14"/>
      <c r="AT282" s="211" t="s">
        <v>271</v>
      </c>
      <c r="AU282" s="211" t="s">
        <v>87</v>
      </c>
      <c r="AV282" s="14" t="s">
        <v>87</v>
      </c>
      <c r="AW282" s="14" t="s">
        <v>32</v>
      </c>
      <c r="AX282" s="14" t="s">
        <v>77</v>
      </c>
      <c r="AY282" s="211" t="s">
        <v>177</v>
      </c>
    </row>
    <row r="283" s="15" customFormat="1">
      <c r="A283" s="15"/>
      <c r="B283" s="218"/>
      <c r="C283" s="15"/>
      <c r="D283" s="193" t="s">
        <v>271</v>
      </c>
      <c r="E283" s="219" t="s">
        <v>1</v>
      </c>
      <c r="F283" s="220" t="s">
        <v>276</v>
      </c>
      <c r="G283" s="15"/>
      <c r="H283" s="221">
        <v>2</v>
      </c>
      <c r="I283" s="222"/>
      <c r="J283" s="15"/>
      <c r="K283" s="15"/>
      <c r="L283" s="218"/>
      <c r="M283" s="223"/>
      <c r="N283" s="224"/>
      <c r="O283" s="224"/>
      <c r="P283" s="224"/>
      <c r="Q283" s="224"/>
      <c r="R283" s="224"/>
      <c r="S283" s="224"/>
      <c r="T283" s="225"/>
      <c r="U283" s="15"/>
      <c r="V283" s="15"/>
      <c r="W283" s="15"/>
      <c r="X283" s="15"/>
      <c r="Y283" s="15"/>
      <c r="Z283" s="15"/>
      <c r="AA283" s="15"/>
      <c r="AB283" s="15"/>
      <c r="AC283" s="15"/>
      <c r="AD283" s="15"/>
      <c r="AE283" s="15"/>
      <c r="AT283" s="219" t="s">
        <v>271</v>
      </c>
      <c r="AU283" s="219" t="s">
        <v>87</v>
      </c>
      <c r="AV283" s="15" t="s">
        <v>269</v>
      </c>
      <c r="AW283" s="15" t="s">
        <v>32</v>
      </c>
      <c r="AX283" s="15" t="s">
        <v>85</v>
      </c>
      <c r="AY283" s="219" t="s">
        <v>177</v>
      </c>
    </row>
    <row r="284" s="2" customFormat="1" ht="21.75" customHeight="1">
      <c r="A284" s="38"/>
      <c r="B284" s="179"/>
      <c r="C284" s="180" t="s">
        <v>570</v>
      </c>
      <c r="D284" s="180" t="s">
        <v>180</v>
      </c>
      <c r="E284" s="181" t="s">
        <v>1453</v>
      </c>
      <c r="F284" s="182" t="s">
        <v>1454</v>
      </c>
      <c r="G284" s="183" t="s">
        <v>327</v>
      </c>
      <c r="H284" s="184">
        <v>6</v>
      </c>
      <c r="I284" s="185"/>
      <c r="J284" s="186">
        <f>ROUND(I284*H284,2)</f>
        <v>0</v>
      </c>
      <c r="K284" s="182" t="s">
        <v>268</v>
      </c>
      <c r="L284" s="39"/>
      <c r="M284" s="187" t="s">
        <v>1</v>
      </c>
      <c r="N284" s="188" t="s">
        <v>42</v>
      </c>
      <c r="O284" s="77"/>
      <c r="P284" s="189">
        <f>O284*H284</f>
        <v>0</v>
      </c>
      <c r="Q284" s="189">
        <v>0.00033956999999999998</v>
      </c>
      <c r="R284" s="189">
        <f>Q284*H284</f>
        <v>0.0020374199999999999</v>
      </c>
      <c r="S284" s="189">
        <v>0</v>
      </c>
      <c r="T284" s="190">
        <f>S284*H284</f>
        <v>0</v>
      </c>
      <c r="U284" s="38"/>
      <c r="V284" s="38"/>
      <c r="W284" s="38"/>
      <c r="X284" s="38"/>
      <c r="Y284" s="38"/>
      <c r="Z284" s="38"/>
      <c r="AA284" s="38"/>
      <c r="AB284" s="38"/>
      <c r="AC284" s="38"/>
      <c r="AD284" s="38"/>
      <c r="AE284" s="38"/>
      <c r="AR284" s="191" t="s">
        <v>350</v>
      </c>
      <c r="AT284" s="191" t="s">
        <v>180</v>
      </c>
      <c r="AU284" s="191" t="s">
        <v>87</v>
      </c>
      <c r="AY284" s="19" t="s">
        <v>177</v>
      </c>
      <c r="BE284" s="192">
        <f>IF(N284="základní",J284,0)</f>
        <v>0</v>
      </c>
      <c r="BF284" s="192">
        <f>IF(N284="snížená",J284,0)</f>
        <v>0</v>
      </c>
      <c r="BG284" s="192">
        <f>IF(N284="zákl. přenesená",J284,0)</f>
        <v>0</v>
      </c>
      <c r="BH284" s="192">
        <f>IF(N284="sníž. přenesená",J284,0)</f>
        <v>0</v>
      </c>
      <c r="BI284" s="192">
        <f>IF(N284="nulová",J284,0)</f>
        <v>0</v>
      </c>
      <c r="BJ284" s="19" t="s">
        <v>85</v>
      </c>
      <c r="BK284" s="192">
        <f>ROUND(I284*H284,2)</f>
        <v>0</v>
      </c>
      <c r="BL284" s="19" t="s">
        <v>350</v>
      </c>
      <c r="BM284" s="191" t="s">
        <v>860</v>
      </c>
    </row>
    <row r="285" s="14" customFormat="1">
      <c r="A285" s="14"/>
      <c r="B285" s="210"/>
      <c r="C285" s="14"/>
      <c r="D285" s="193" t="s">
        <v>271</v>
      </c>
      <c r="E285" s="211" t="s">
        <v>1</v>
      </c>
      <c r="F285" s="212" t="s">
        <v>1455</v>
      </c>
      <c r="G285" s="14"/>
      <c r="H285" s="213">
        <v>6</v>
      </c>
      <c r="I285" s="214"/>
      <c r="J285" s="14"/>
      <c r="K285" s="14"/>
      <c r="L285" s="210"/>
      <c r="M285" s="215"/>
      <c r="N285" s="216"/>
      <c r="O285" s="216"/>
      <c r="P285" s="216"/>
      <c r="Q285" s="216"/>
      <c r="R285" s="216"/>
      <c r="S285" s="216"/>
      <c r="T285" s="217"/>
      <c r="U285" s="14"/>
      <c r="V285" s="14"/>
      <c r="W285" s="14"/>
      <c r="X285" s="14"/>
      <c r="Y285" s="14"/>
      <c r="Z285" s="14"/>
      <c r="AA285" s="14"/>
      <c r="AB285" s="14"/>
      <c r="AC285" s="14"/>
      <c r="AD285" s="14"/>
      <c r="AE285" s="14"/>
      <c r="AT285" s="211" t="s">
        <v>271</v>
      </c>
      <c r="AU285" s="211" t="s">
        <v>87</v>
      </c>
      <c r="AV285" s="14" t="s">
        <v>87</v>
      </c>
      <c r="AW285" s="14" t="s">
        <v>32</v>
      </c>
      <c r="AX285" s="14" t="s">
        <v>77</v>
      </c>
      <c r="AY285" s="211" t="s">
        <v>177</v>
      </c>
    </row>
    <row r="286" s="15" customFormat="1">
      <c r="A286" s="15"/>
      <c r="B286" s="218"/>
      <c r="C286" s="15"/>
      <c r="D286" s="193" t="s">
        <v>271</v>
      </c>
      <c r="E286" s="219" t="s">
        <v>1</v>
      </c>
      <c r="F286" s="220" t="s">
        <v>276</v>
      </c>
      <c r="G286" s="15"/>
      <c r="H286" s="221">
        <v>6</v>
      </c>
      <c r="I286" s="222"/>
      <c r="J286" s="15"/>
      <c r="K286" s="15"/>
      <c r="L286" s="218"/>
      <c r="M286" s="223"/>
      <c r="N286" s="224"/>
      <c r="O286" s="224"/>
      <c r="P286" s="224"/>
      <c r="Q286" s="224"/>
      <c r="R286" s="224"/>
      <c r="S286" s="224"/>
      <c r="T286" s="225"/>
      <c r="U286" s="15"/>
      <c r="V286" s="15"/>
      <c r="W286" s="15"/>
      <c r="X286" s="15"/>
      <c r="Y286" s="15"/>
      <c r="Z286" s="15"/>
      <c r="AA286" s="15"/>
      <c r="AB286" s="15"/>
      <c r="AC286" s="15"/>
      <c r="AD286" s="15"/>
      <c r="AE286" s="15"/>
      <c r="AT286" s="219" t="s">
        <v>271</v>
      </c>
      <c r="AU286" s="219" t="s">
        <v>87</v>
      </c>
      <c r="AV286" s="15" t="s">
        <v>269</v>
      </c>
      <c r="AW286" s="15" t="s">
        <v>32</v>
      </c>
      <c r="AX286" s="15" t="s">
        <v>85</v>
      </c>
      <c r="AY286" s="219" t="s">
        <v>177</v>
      </c>
    </row>
    <row r="287" s="2" customFormat="1" ht="21.75" customHeight="1">
      <c r="A287" s="38"/>
      <c r="B287" s="179"/>
      <c r="C287" s="180" t="s">
        <v>214</v>
      </c>
      <c r="D287" s="180" t="s">
        <v>180</v>
      </c>
      <c r="E287" s="181" t="s">
        <v>1456</v>
      </c>
      <c r="F287" s="182" t="s">
        <v>1457</v>
      </c>
      <c r="G287" s="183" t="s">
        <v>327</v>
      </c>
      <c r="H287" s="184">
        <v>1</v>
      </c>
      <c r="I287" s="185"/>
      <c r="J287" s="186">
        <f>ROUND(I287*H287,2)</f>
        <v>0</v>
      </c>
      <c r="K287" s="182" t="s">
        <v>268</v>
      </c>
      <c r="L287" s="39"/>
      <c r="M287" s="187" t="s">
        <v>1</v>
      </c>
      <c r="N287" s="188" t="s">
        <v>42</v>
      </c>
      <c r="O287" s="77"/>
      <c r="P287" s="189">
        <f>O287*H287</f>
        <v>0</v>
      </c>
      <c r="Q287" s="189">
        <v>0.00049956999999999996</v>
      </c>
      <c r="R287" s="189">
        <f>Q287*H287</f>
        <v>0.00049956999999999996</v>
      </c>
      <c r="S287" s="189">
        <v>0</v>
      </c>
      <c r="T287" s="190">
        <f>S287*H287</f>
        <v>0</v>
      </c>
      <c r="U287" s="38"/>
      <c r="V287" s="38"/>
      <c r="W287" s="38"/>
      <c r="X287" s="38"/>
      <c r="Y287" s="38"/>
      <c r="Z287" s="38"/>
      <c r="AA287" s="38"/>
      <c r="AB287" s="38"/>
      <c r="AC287" s="38"/>
      <c r="AD287" s="38"/>
      <c r="AE287" s="38"/>
      <c r="AR287" s="191" t="s">
        <v>350</v>
      </c>
      <c r="AT287" s="191" t="s">
        <v>180</v>
      </c>
      <c r="AU287" s="191" t="s">
        <v>87</v>
      </c>
      <c r="AY287" s="19" t="s">
        <v>177</v>
      </c>
      <c r="BE287" s="192">
        <f>IF(N287="základní",J287,0)</f>
        <v>0</v>
      </c>
      <c r="BF287" s="192">
        <f>IF(N287="snížená",J287,0)</f>
        <v>0</v>
      </c>
      <c r="BG287" s="192">
        <f>IF(N287="zákl. přenesená",J287,0)</f>
        <v>0</v>
      </c>
      <c r="BH287" s="192">
        <f>IF(N287="sníž. přenesená",J287,0)</f>
        <v>0</v>
      </c>
      <c r="BI287" s="192">
        <f>IF(N287="nulová",J287,0)</f>
        <v>0</v>
      </c>
      <c r="BJ287" s="19" t="s">
        <v>85</v>
      </c>
      <c r="BK287" s="192">
        <f>ROUND(I287*H287,2)</f>
        <v>0</v>
      </c>
      <c r="BL287" s="19" t="s">
        <v>350</v>
      </c>
      <c r="BM287" s="191" t="s">
        <v>869</v>
      </c>
    </row>
    <row r="288" s="14" customFormat="1">
      <c r="A288" s="14"/>
      <c r="B288" s="210"/>
      <c r="C288" s="14"/>
      <c r="D288" s="193" t="s">
        <v>271</v>
      </c>
      <c r="E288" s="211" t="s">
        <v>1</v>
      </c>
      <c r="F288" s="212" t="s">
        <v>1458</v>
      </c>
      <c r="G288" s="14"/>
      <c r="H288" s="213">
        <v>1</v>
      </c>
      <c r="I288" s="214"/>
      <c r="J288" s="14"/>
      <c r="K288" s="14"/>
      <c r="L288" s="210"/>
      <c r="M288" s="215"/>
      <c r="N288" s="216"/>
      <c r="O288" s="216"/>
      <c r="P288" s="216"/>
      <c r="Q288" s="216"/>
      <c r="R288" s="216"/>
      <c r="S288" s="216"/>
      <c r="T288" s="217"/>
      <c r="U288" s="14"/>
      <c r="V288" s="14"/>
      <c r="W288" s="14"/>
      <c r="X288" s="14"/>
      <c r="Y288" s="14"/>
      <c r="Z288" s="14"/>
      <c r="AA288" s="14"/>
      <c r="AB288" s="14"/>
      <c r="AC288" s="14"/>
      <c r="AD288" s="14"/>
      <c r="AE288" s="14"/>
      <c r="AT288" s="211" t="s">
        <v>271</v>
      </c>
      <c r="AU288" s="211" t="s">
        <v>87</v>
      </c>
      <c r="AV288" s="14" t="s">
        <v>87</v>
      </c>
      <c r="AW288" s="14" t="s">
        <v>32</v>
      </c>
      <c r="AX288" s="14" t="s">
        <v>77</v>
      </c>
      <c r="AY288" s="211" t="s">
        <v>177</v>
      </c>
    </row>
    <row r="289" s="15" customFormat="1">
      <c r="A289" s="15"/>
      <c r="B289" s="218"/>
      <c r="C289" s="15"/>
      <c r="D289" s="193" t="s">
        <v>271</v>
      </c>
      <c r="E289" s="219" t="s">
        <v>1</v>
      </c>
      <c r="F289" s="220" t="s">
        <v>276</v>
      </c>
      <c r="G289" s="15"/>
      <c r="H289" s="221">
        <v>1</v>
      </c>
      <c r="I289" s="222"/>
      <c r="J289" s="15"/>
      <c r="K289" s="15"/>
      <c r="L289" s="218"/>
      <c r="M289" s="223"/>
      <c r="N289" s="224"/>
      <c r="O289" s="224"/>
      <c r="P289" s="224"/>
      <c r="Q289" s="224"/>
      <c r="R289" s="224"/>
      <c r="S289" s="224"/>
      <c r="T289" s="225"/>
      <c r="U289" s="15"/>
      <c r="V289" s="15"/>
      <c r="W289" s="15"/>
      <c r="X289" s="15"/>
      <c r="Y289" s="15"/>
      <c r="Z289" s="15"/>
      <c r="AA289" s="15"/>
      <c r="AB289" s="15"/>
      <c r="AC289" s="15"/>
      <c r="AD289" s="15"/>
      <c r="AE289" s="15"/>
      <c r="AT289" s="219" t="s">
        <v>271</v>
      </c>
      <c r="AU289" s="219" t="s">
        <v>87</v>
      </c>
      <c r="AV289" s="15" t="s">
        <v>269</v>
      </c>
      <c r="AW289" s="15" t="s">
        <v>32</v>
      </c>
      <c r="AX289" s="15" t="s">
        <v>85</v>
      </c>
      <c r="AY289" s="219" t="s">
        <v>177</v>
      </c>
    </row>
    <row r="290" s="2" customFormat="1" ht="24.15" customHeight="1">
      <c r="A290" s="38"/>
      <c r="B290" s="179"/>
      <c r="C290" s="180" t="s">
        <v>582</v>
      </c>
      <c r="D290" s="180" t="s">
        <v>180</v>
      </c>
      <c r="E290" s="181" t="s">
        <v>1459</v>
      </c>
      <c r="F290" s="182" t="s">
        <v>1460</v>
      </c>
      <c r="G290" s="183" t="s">
        <v>327</v>
      </c>
      <c r="H290" s="184">
        <v>2</v>
      </c>
      <c r="I290" s="185"/>
      <c r="J290" s="186">
        <f>ROUND(I290*H290,2)</f>
        <v>0</v>
      </c>
      <c r="K290" s="182" t="s">
        <v>268</v>
      </c>
      <c r="L290" s="39"/>
      <c r="M290" s="187" t="s">
        <v>1</v>
      </c>
      <c r="N290" s="188" t="s">
        <v>42</v>
      </c>
      <c r="O290" s="77"/>
      <c r="P290" s="189">
        <f>O290*H290</f>
        <v>0</v>
      </c>
      <c r="Q290" s="189">
        <v>0.00026957000000000001</v>
      </c>
      <c r="R290" s="189">
        <f>Q290*H290</f>
        <v>0.00053914000000000002</v>
      </c>
      <c r="S290" s="189">
        <v>0</v>
      </c>
      <c r="T290" s="190">
        <f>S290*H290</f>
        <v>0</v>
      </c>
      <c r="U290" s="38"/>
      <c r="V290" s="38"/>
      <c r="W290" s="38"/>
      <c r="X290" s="38"/>
      <c r="Y290" s="38"/>
      <c r="Z290" s="38"/>
      <c r="AA290" s="38"/>
      <c r="AB290" s="38"/>
      <c r="AC290" s="38"/>
      <c r="AD290" s="38"/>
      <c r="AE290" s="38"/>
      <c r="AR290" s="191" t="s">
        <v>350</v>
      </c>
      <c r="AT290" s="191" t="s">
        <v>180</v>
      </c>
      <c r="AU290" s="191" t="s">
        <v>87</v>
      </c>
      <c r="AY290" s="19" t="s">
        <v>177</v>
      </c>
      <c r="BE290" s="192">
        <f>IF(N290="základní",J290,0)</f>
        <v>0</v>
      </c>
      <c r="BF290" s="192">
        <f>IF(N290="snížená",J290,0)</f>
        <v>0</v>
      </c>
      <c r="BG290" s="192">
        <f>IF(N290="zákl. přenesená",J290,0)</f>
        <v>0</v>
      </c>
      <c r="BH290" s="192">
        <f>IF(N290="sníž. přenesená",J290,0)</f>
        <v>0</v>
      </c>
      <c r="BI290" s="192">
        <f>IF(N290="nulová",J290,0)</f>
        <v>0</v>
      </c>
      <c r="BJ290" s="19" t="s">
        <v>85</v>
      </c>
      <c r="BK290" s="192">
        <f>ROUND(I290*H290,2)</f>
        <v>0</v>
      </c>
      <c r="BL290" s="19" t="s">
        <v>350</v>
      </c>
      <c r="BM290" s="191" t="s">
        <v>879</v>
      </c>
    </row>
    <row r="291" s="14" customFormat="1">
      <c r="A291" s="14"/>
      <c r="B291" s="210"/>
      <c r="C291" s="14"/>
      <c r="D291" s="193" t="s">
        <v>271</v>
      </c>
      <c r="E291" s="211" t="s">
        <v>1</v>
      </c>
      <c r="F291" s="212" t="s">
        <v>1461</v>
      </c>
      <c r="G291" s="14"/>
      <c r="H291" s="213">
        <v>2</v>
      </c>
      <c r="I291" s="214"/>
      <c r="J291" s="14"/>
      <c r="K291" s="14"/>
      <c r="L291" s="210"/>
      <c r="M291" s="215"/>
      <c r="N291" s="216"/>
      <c r="O291" s="216"/>
      <c r="P291" s="216"/>
      <c r="Q291" s="216"/>
      <c r="R291" s="216"/>
      <c r="S291" s="216"/>
      <c r="T291" s="217"/>
      <c r="U291" s="14"/>
      <c r="V291" s="14"/>
      <c r="W291" s="14"/>
      <c r="X291" s="14"/>
      <c r="Y291" s="14"/>
      <c r="Z291" s="14"/>
      <c r="AA291" s="14"/>
      <c r="AB291" s="14"/>
      <c r="AC291" s="14"/>
      <c r="AD291" s="14"/>
      <c r="AE291" s="14"/>
      <c r="AT291" s="211" t="s">
        <v>271</v>
      </c>
      <c r="AU291" s="211" t="s">
        <v>87</v>
      </c>
      <c r="AV291" s="14" t="s">
        <v>87</v>
      </c>
      <c r="AW291" s="14" t="s">
        <v>32</v>
      </c>
      <c r="AX291" s="14" t="s">
        <v>77</v>
      </c>
      <c r="AY291" s="211" t="s">
        <v>177</v>
      </c>
    </row>
    <row r="292" s="15" customFormat="1">
      <c r="A292" s="15"/>
      <c r="B292" s="218"/>
      <c r="C292" s="15"/>
      <c r="D292" s="193" t="s">
        <v>271</v>
      </c>
      <c r="E292" s="219" t="s">
        <v>1</v>
      </c>
      <c r="F292" s="220" t="s">
        <v>276</v>
      </c>
      <c r="G292" s="15"/>
      <c r="H292" s="221">
        <v>2</v>
      </c>
      <c r="I292" s="222"/>
      <c r="J292" s="15"/>
      <c r="K292" s="15"/>
      <c r="L292" s="218"/>
      <c r="M292" s="223"/>
      <c r="N292" s="224"/>
      <c r="O292" s="224"/>
      <c r="P292" s="224"/>
      <c r="Q292" s="224"/>
      <c r="R292" s="224"/>
      <c r="S292" s="224"/>
      <c r="T292" s="225"/>
      <c r="U292" s="15"/>
      <c r="V292" s="15"/>
      <c r="W292" s="15"/>
      <c r="X292" s="15"/>
      <c r="Y292" s="15"/>
      <c r="Z292" s="15"/>
      <c r="AA292" s="15"/>
      <c r="AB292" s="15"/>
      <c r="AC292" s="15"/>
      <c r="AD292" s="15"/>
      <c r="AE292" s="15"/>
      <c r="AT292" s="219" t="s">
        <v>271</v>
      </c>
      <c r="AU292" s="219" t="s">
        <v>87</v>
      </c>
      <c r="AV292" s="15" t="s">
        <v>269</v>
      </c>
      <c r="AW292" s="15" t="s">
        <v>32</v>
      </c>
      <c r="AX292" s="15" t="s">
        <v>85</v>
      </c>
      <c r="AY292" s="219" t="s">
        <v>177</v>
      </c>
    </row>
    <row r="293" s="2" customFormat="1" ht="33" customHeight="1">
      <c r="A293" s="38"/>
      <c r="B293" s="179"/>
      <c r="C293" s="180" t="s">
        <v>587</v>
      </c>
      <c r="D293" s="180" t="s">
        <v>180</v>
      </c>
      <c r="E293" s="181" t="s">
        <v>1462</v>
      </c>
      <c r="F293" s="182" t="s">
        <v>1463</v>
      </c>
      <c r="G293" s="183" t="s">
        <v>327</v>
      </c>
      <c r="H293" s="184">
        <v>1</v>
      </c>
      <c r="I293" s="185"/>
      <c r="J293" s="186">
        <f>ROUND(I293*H293,2)</f>
        <v>0</v>
      </c>
      <c r="K293" s="182" t="s">
        <v>268</v>
      </c>
      <c r="L293" s="39"/>
      <c r="M293" s="187" t="s">
        <v>1</v>
      </c>
      <c r="N293" s="188" t="s">
        <v>42</v>
      </c>
      <c r="O293" s="77"/>
      <c r="P293" s="189">
        <f>O293*H293</f>
        <v>0</v>
      </c>
      <c r="Q293" s="189">
        <v>0.00189486</v>
      </c>
      <c r="R293" s="189">
        <f>Q293*H293</f>
        <v>0.00189486</v>
      </c>
      <c r="S293" s="189">
        <v>0</v>
      </c>
      <c r="T293" s="190">
        <f>S293*H293</f>
        <v>0</v>
      </c>
      <c r="U293" s="38"/>
      <c r="V293" s="38"/>
      <c r="W293" s="38"/>
      <c r="X293" s="38"/>
      <c r="Y293" s="38"/>
      <c r="Z293" s="38"/>
      <c r="AA293" s="38"/>
      <c r="AB293" s="38"/>
      <c r="AC293" s="38"/>
      <c r="AD293" s="38"/>
      <c r="AE293" s="38"/>
      <c r="AR293" s="191" t="s">
        <v>350</v>
      </c>
      <c r="AT293" s="191" t="s">
        <v>180</v>
      </c>
      <c r="AU293" s="191" t="s">
        <v>87</v>
      </c>
      <c r="AY293" s="19" t="s">
        <v>177</v>
      </c>
      <c r="BE293" s="192">
        <f>IF(N293="základní",J293,0)</f>
        <v>0</v>
      </c>
      <c r="BF293" s="192">
        <f>IF(N293="snížená",J293,0)</f>
        <v>0</v>
      </c>
      <c r="BG293" s="192">
        <f>IF(N293="zákl. přenesená",J293,0)</f>
        <v>0</v>
      </c>
      <c r="BH293" s="192">
        <f>IF(N293="sníž. přenesená",J293,0)</f>
        <v>0</v>
      </c>
      <c r="BI293" s="192">
        <f>IF(N293="nulová",J293,0)</f>
        <v>0</v>
      </c>
      <c r="BJ293" s="19" t="s">
        <v>85</v>
      </c>
      <c r="BK293" s="192">
        <f>ROUND(I293*H293,2)</f>
        <v>0</v>
      </c>
      <c r="BL293" s="19" t="s">
        <v>350</v>
      </c>
      <c r="BM293" s="191" t="s">
        <v>888</v>
      </c>
    </row>
    <row r="294" s="14" customFormat="1">
      <c r="A294" s="14"/>
      <c r="B294" s="210"/>
      <c r="C294" s="14"/>
      <c r="D294" s="193" t="s">
        <v>271</v>
      </c>
      <c r="E294" s="211" t="s">
        <v>1</v>
      </c>
      <c r="F294" s="212" t="s">
        <v>1464</v>
      </c>
      <c r="G294" s="14"/>
      <c r="H294" s="213">
        <v>1</v>
      </c>
      <c r="I294" s="214"/>
      <c r="J294" s="14"/>
      <c r="K294" s="14"/>
      <c r="L294" s="210"/>
      <c r="M294" s="215"/>
      <c r="N294" s="216"/>
      <c r="O294" s="216"/>
      <c r="P294" s="216"/>
      <c r="Q294" s="216"/>
      <c r="R294" s="216"/>
      <c r="S294" s="216"/>
      <c r="T294" s="217"/>
      <c r="U294" s="14"/>
      <c r="V294" s="14"/>
      <c r="W294" s="14"/>
      <c r="X294" s="14"/>
      <c r="Y294" s="14"/>
      <c r="Z294" s="14"/>
      <c r="AA294" s="14"/>
      <c r="AB294" s="14"/>
      <c r="AC294" s="14"/>
      <c r="AD294" s="14"/>
      <c r="AE294" s="14"/>
      <c r="AT294" s="211" t="s">
        <v>271</v>
      </c>
      <c r="AU294" s="211" t="s">
        <v>87</v>
      </c>
      <c r="AV294" s="14" t="s">
        <v>87</v>
      </c>
      <c r="AW294" s="14" t="s">
        <v>32</v>
      </c>
      <c r="AX294" s="14" t="s">
        <v>77</v>
      </c>
      <c r="AY294" s="211" t="s">
        <v>177</v>
      </c>
    </row>
    <row r="295" s="15" customFormat="1">
      <c r="A295" s="15"/>
      <c r="B295" s="218"/>
      <c r="C295" s="15"/>
      <c r="D295" s="193" t="s">
        <v>271</v>
      </c>
      <c r="E295" s="219" t="s">
        <v>1</v>
      </c>
      <c r="F295" s="220" t="s">
        <v>276</v>
      </c>
      <c r="G295" s="15"/>
      <c r="H295" s="221">
        <v>1</v>
      </c>
      <c r="I295" s="222"/>
      <c r="J295" s="15"/>
      <c r="K295" s="15"/>
      <c r="L295" s="218"/>
      <c r="M295" s="223"/>
      <c r="N295" s="224"/>
      <c r="O295" s="224"/>
      <c r="P295" s="224"/>
      <c r="Q295" s="224"/>
      <c r="R295" s="224"/>
      <c r="S295" s="224"/>
      <c r="T295" s="225"/>
      <c r="U295" s="15"/>
      <c r="V295" s="15"/>
      <c r="W295" s="15"/>
      <c r="X295" s="15"/>
      <c r="Y295" s="15"/>
      <c r="Z295" s="15"/>
      <c r="AA295" s="15"/>
      <c r="AB295" s="15"/>
      <c r="AC295" s="15"/>
      <c r="AD295" s="15"/>
      <c r="AE295" s="15"/>
      <c r="AT295" s="219" t="s">
        <v>271</v>
      </c>
      <c r="AU295" s="219" t="s">
        <v>87</v>
      </c>
      <c r="AV295" s="15" t="s">
        <v>269</v>
      </c>
      <c r="AW295" s="15" t="s">
        <v>32</v>
      </c>
      <c r="AX295" s="15" t="s">
        <v>85</v>
      </c>
      <c r="AY295" s="219" t="s">
        <v>177</v>
      </c>
    </row>
    <row r="296" s="2" customFormat="1" ht="24.15" customHeight="1">
      <c r="A296" s="38"/>
      <c r="B296" s="179"/>
      <c r="C296" s="180" t="s">
        <v>603</v>
      </c>
      <c r="D296" s="180" t="s">
        <v>180</v>
      </c>
      <c r="E296" s="181" t="s">
        <v>1465</v>
      </c>
      <c r="F296" s="182" t="s">
        <v>1466</v>
      </c>
      <c r="G296" s="183" t="s">
        <v>369</v>
      </c>
      <c r="H296" s="184">
        <v>96</v>
      </c>
      <c r="I296" s="185"/>
      <c r="J296" s="186">
        <f>ROUND(I296*H296,2)</f>
        <v>0</v>
      </c>
      <c r="K296" s="182" t="s">
        <v>268</v>
      </c>
      <c r="L296" s="39"/>
      <c r="M296" s="187" t="s">
        <v>1</v>
      </c>
      <c r="N296" s="188" t="s">
        <v>42</v>
      </c>
      <c r="O296" s="77"/>
      <c r="P296" s="189">
        <f>O296*H296</f>
        <v>0</v>
      </c>
      <c r="Q296" s="189">
        <v>0.00018972349999999999</v>
      </c>
      <c r="R296" s="189">
        <f>Q296*H296</f>
        <v>0.018213455999999999</v>
      </c>
      <c r="S296" s="189">
        <v>0</v>
      </c>
      <c r="T296" s="190">
        <f>S296*H296</f>
        <v>0</v>
      </c>
      <c r="U296" s="38"/>
      <c r="V296" s="38"/>
      <c r="W296" s="38"/>
      <c r="X296" s="38"/>
      <c r="Y296" s="38"/>
      <c r="Z296" s="38"/>
      <c r="AA296" s="38"/>
      <c r="AB296" s="38"/>
      <c r="AC296" s="38"/>
      <c r="AD296" s="38"/>
      <c r="AE296" s="38"/>
      <c r="AR296" s="191" t="s">
        <v>350</v>
      </c>
      <c r="AT296" s="191" t="s">
        <v>180</v>
      </c>
      <c r="AU296" s="191" t="s">
        <v>87</v>
      </c>
      <c r="AY296" s="19" t="s">
        <v>177</v>
      </c>
      <c r="BE296" s="192">
        <f>IF(N296="základní",J296,0)</f>
        <v>0</v>
      </c>
      <c r="BF296" s="192">
        <f>IF(N296="snížená",J296,0)</f>
        <v>0</v>
      </c>
      <c r="BG296" s="192">
        <f>IF(N296="zákl. přenesená",J296,0)</f>
        <v>0</v>
      </c>
      <c r="BH296" s="192">
        <f>IF(N296="sníž. přenesená",J296,0)</f>
        <v>0</v>
      </c>
      <c r="BI296" s="192">
        <f>IF(N296="nulová",J296,0)</f>
        <v>0</v>
      </c>
      <c r="BJ296" s="19" t="s">
        <v>85</v>
      </c>
      <c r="BK296" s="192">
        <f>ROUND(I296*H296,2)</f>
        <v>0</v>
      </c>
      <c r="BL296" s="19" t="s">
        <v>350</v>
      </c>
      <c r="BM296" s="191" t="s">
        <v>896</v>
      </c>
    </row>
    <row r="297" s="14" customFormat="1">
      <c r="A297" s="14"/>
      <c r="B297" s="210"/>
      <c r="C297" s="14"/>
      <c r="D297" s="193" t="s">
        <v>271</v>
      </c>
      <c r="E297" s="211" t="s">
        <v>1</v>
      </c>
      <c r="F297" s="212" t="s">
        <v>1467</v>
      </c>
      <c r="G297" s="14"/>
      <c r="H297" s="213">
        <v>96</v>
      </c>
      <c r="I297" s="214"/>
      <c r="J297" s="14"/>
      <c r="K297" s="14"/>
      <c r="L297" s="210"/>
      <c r="M297" s="215"/>
      <c r="N297" s="216"/>
      <c r="O297" s="216"/>
      <c r="P297" s="216"/>
      <c r="Q297" s="216"/>
      <c r="R297" s="216"/>
      <c r="S297" s="216"/>
      <c r="T297" s="217"/>
      <c r="U297" s="14"/>
      <c r="V297" s="14"/>
      <c r="W297" s="14"/>
      <c r="X297" s="14"/>
      <c r="Y297" s="14"/>
      <c r="Z297" s="14"/>
      <c r="AA297" s="14"/>
      <c r="AB297" s="14"/>
      <c r="AC297" s="14"/>
      <c r="AD297" s="14"/>
      <c r="AE297" s="14"/>
      <c r="AT297" s="211" t="s">
        <v>271</v>
      </c>
      <c r="AU297" s="211" t="s">
        <v>87</v>
      </c>
      <c r="AV297" s="14" t="s">
        <v>87</v>
      </c>
      <c r="AW297" s="14" t="s">
        <v>32</v>
      </c>
      <c r="AX297" s="14" t="s">
        <v>77</v>
      </c>
      <c r="AY297" s="211" t="s">
        <v>177</v>
      </c>
    </row>
    <row r="298" s="15" customFormat="1">
      <c r="A298" s="15"/>
      <c r="B298" s="218"/>
      <c r="C298" s="15"/>
      <c r="D298" s="193" t="s">
        <v>271</v>
      </c>
      <c r="E298" s="219" t="s">
        <v>1</v>
      </c>
      <c r="F298" s="220" t="s">
        <v>276</v>
      </c>
      <c r="G298" s="15"/>
      <c r="H298" s="221">
        <v>96</v>
      </c>
      <c r="I298" s="222"/>
      <c r="J298" s="15"/>
      <c r="K298" s="15"/>
      <c r="L298" s="218"/>
      <c r="M298" s="223"/>
      <c r="N298" s="224"/>
      <c r="O298" s="224"/>
      <c r="P298" s="224"/>
      <c r="Q298" s="224"/>
      <c r="R298" s="224"/>
      <c r="S298" s="224"/>
      <c r="T298" s="225"/>
      <c r="U298" s="15"/>
      <c r="V298" s="15"/>
      <c r="W298" s="15"/>
      <c r="X298" s="15"/>
      <c r="Y298" s="15"/>
      <c r="Z298" s="15"/>
      <c r="AA298" s="15"/>
      <c r="AB298" s="15"/>
      <c r="AC298" s="15"/>
      <c r="AD298" s="15"/>
      <c r="AE298" s="15"/>
      <c r="AT298" s="219" t="s">
        <v>271</v>
      </c>
      <c r="AU298" s="219" t="s">
        <v>87</v>
      </c>
      <c r="AV298" s="15" t="s">
        <v>269</v>
      </c>
      <c r="AW298" s="15" t="s">
        <v>32</v>
      </c>
      <c r="AX298" s="15" t="s">
        <v>85</v>
      </c>
      <c r="AY298" s="219" t="s">
        <v>177</v>
      </c>
    </row>
    <row r="299" s="2" customFormat="1" ht="21.75" customHeight="1">
      <c r="A299" s="38"/>
      <c r="B299" s="179"/>
      <c r="C299" s="180" t="s">
        <v>610</v>
      </c>
      <c r="D299" s="180" t="s">
        <v>180</v>
      </c>
      <c r="E299" s="181" t="s">
        <v>1468</v>
      </c>
      <c r="F299" s="182" t="s">
        <v>1469</v>
      </c>
      <c r="G299" s="183" t="s">
        <v>369</v>
      </c>
      <c r="H299" s="184">
        <v>96</v>
      </c>
      <c r="I299" s="185"/>
      <c r="J299" s="186">
        <f>ROUND(I299*H299,2)</f>
        <v>0</v>
      </c>
      <c r="K299" s="182" t="s">
        <v>268</v>
      </c>
      <c r="L299" s="39"/>
      <c r="M299" s="187" t="s">
        <v>1</v>
      </c>
      <c r="N299" s="188" t="s">
        <v>42</v>
      </c>
      <c r="O299" s="77"/>
      <c r="P299" s="189">
        <f>O299*H299</f>
        <v>0</v>
      </c>
      <c r="Q299" s="189">
        <v>1.0000000000000001E-05</v>
      </c>
      <c r="R299" s="189">
        <f>Q299*H299</f>
        <v>0.00096000000000000013</v>
      </c>
      <c r="S299" s="189">
        <v>0</v>
      </c>
      <c r="T299" s="190">
        <f>S299*H299</f>
        <v>0</v>
      </c>
      <c r="U299" s="38"/>
      <c r="V299" s="38"/>
      <c r="W299" s="38"/>
      <c r="X299" s="38"/>
      <c r="Y299" s="38"/>
      <c r="Z299" s="38"/>
      <c r="AA299" s="38"/>
      <c r="AB299" s="38"/>
      <c r="AC299" s="38"/>
      <c r="AD299" s="38"/>
      <c r="AE299" s="38"/>
      <c r="AR299" s="191" t="s">
        <v>350</v>
      </c>
      <c r="AT299" s="191" t="s">
        <v>180</v>
      </c>
      <c r="AU299" s="191" t="s">
        <v>87</v>
      </c>
      <c r="AY299" s="19" t="s">
        <v>177</v>
      </c>
      <c r="BE299" s="192">
        <f>IF(N299="základní",J299,0)</f>
        <v>0</v>
      </c>
      <c r="BF299" s="192">
        <f>IF(N299="snížená",J299,0)</f>
        <v>0</v>
      </c>
      <c r="BG299" s="192">
        <f>IF(N299="zákl. přenesená",J299,0)</f>
        <v>0</v>
      </c>
      <c r="BH299" s="192">
        <f>IF(N299="sníž. přenesená",J299,0)</f>
        <v>0</v>
      </c>
      <c r="BI299" s="192">
        <f>IF(N299="nulová",J299,0)</f>
        <v>0</v>
      </c>
      <c r="BJ299" s="19" t="s">
        <v>85</v>
      </c>
      <c r="BK299" s="192">
        <f>ROUND(I299*H299,2)</f>
        <v>0</v>
      </c>
      <c r="BL299" s="19" t="s">
        <v>350</v>
      </c>
      <c r="BM299" s="191" t="s">
        <v>905</v>
      </c>
    </row>
    <row r="300" s="2" customFormat="1" ht="24.15" customHeight="1">
      <c r="A300" s="38"/>
      <c r="B300" s="179"/>
      <c r="C300" s="180" t="s">
        <v>614</v>
      </c>
      <c r="D300" s="180" t="s">
        <v>180</v>
      </c>
      <c r="E300" s="181" t="s">
        <v>1470</v>
      </c>
      <c r="F300" s="182" t="s">
        <v>1471</v>
      </c>
      <c r="G300" s="183" t="s">
        <v>300</v>
      </c>
      <c r="H300" s="184">
        <v>0.13400000000000001</v>
      </c>
      <c r="I300" s="185"/>
      <c r="J300" s="186">
        <f>ROUND(I300*H300,2)</f>
        <v>0</v>
      </c>
      <c r="K300" s="182" t="s">
        <v>268</v>
      </c>
      <c r="L300" s="39"/>
      <c r="M300" s="187" t="s">
        <v>1</v>
      </c>
      <c r="N300" s="188" t="s">
        <v>42</v>
      </c>
      <c r="O300" s="77"/>
      <c r="P300" s="189">
        <f>O300*H300</f>
        <v>0</v>
      </c>
      <c r="Q300" s="189">
        <v>0</v>
      </c>
      <c r="R300" s="189">
        <f>Q300*H300</f>
        <v>0</v>
      </c>
      <c r="S300" s="189">
        <v>0</v>
      </c>
      <c r="T300" s="190">
        <f>S300*H300</f>
        <v>0</v>
      </c>
      <c r="U300" s="38"/>
      <c r="V300" s="38"/>
      <c r="W300" s="38"/>
      <c r="X300" s="38"/>
      <c r="Y300" s="38"/>
      <c r="Z300" s="38"/>
      <c r="AA300" s="38"/>
      <c r="AB300" s="38"/>
      <c r="AC300" s="38"/>
      <c r="AD300" s="38"/>
      <c r="AE300" s="38"/>
      <c r="AR300" s="191" t="s">
        <v>350</v>
      </c>
      <c r="AT300" s="191" t="s">
        <v>180</v>
      </c>
      <c r="AU300" s="191" t="s">
        <v>87</v>
      </c>
      <c r="AY300" s="19" t="s">
        <v>177</v>
      </c>
      <c r="BE300" s="192">
        <f>IF(N300="základní",J300,0)</f>
        <v>0</v>
      </c>
      <c r="BF300" s="192">
        <f>IF(N300="snížená",J300,0)</f>
        <v>0</v>
      </c>
      <c r="BG300" s="192">
        <f>IF(N300="zákl. přenesená",J300,0)</f>
        <v>0</v>
      </c>
      <c r="BH300" s="192">
        <f>IF(N300="sníž. přenesená",J300,0)</f>
        <v>0</v>
      </c>
      <c r="BI300" s="192">
        <f>IF(N300="nulová",J300,0)</f>
        <v>0</v>
      </c>
      <c r="BJ300" s="19" t="s">
        <v>85</v>
      </c>
      <c r="BK300" s="192">
        <f>ROUND(I300*H300,2)</f>
        <v>0</v>
      </c>
      <c r="BL300" s="19" t="s">
        <v>350</v>
      </c>
      <c r="BM300" s="191" t="s">
        <v>917</v>
      </c>
    </row>
    <row r="301" s="12" customFormat="1" ht="22.8" customHeight="1">
      <c r="A301" s="12"/>
      <c r="B301" s="166"/>
      <c r="C301" s="12"/>
      <c r="D301" s="167" t="s">
        <v>76</v>
      </c>
      <c r="E301" s="177" t="s">
        <v>1472</v>
      </c>
      <c r="F301" s="177" t="s">
        <v>1473</v>
      </c>
      <c r="G301" s="12"/>
      <c r="H301" s="12"/>
      <c r="I301" s="169"/>
      <c r="J301" s="178">
        <f>BK301</f>
        <v>0</v>
      </c>
      <c r="K301" s="12"/>
      <c r="L301" s="166"/>
      <c r="M301" s="171"/>
      <c r="N301" s="172"/>
      <c r="O301" s="172"/>
      <c r="P301" s="173">
        <f>SUM(P302:P320)</f>
        <v>0</v>
      </c>
      <c r="Q301" s="172"/>
      <c r="R301" s="173">
        <f>SUM(R302:R320)</f>
        <v>0.19379304140000001</v>
      </c>
      <c r="S301" s="172"/>
      <c r="T301" s="174">
        <f>SUM(T302:T320)</f>
        <v>0</v>
      </c>
      <c r="U301" s="12"/>
      <c r="V301" s="12"/>
      <c r="W301" s="12"/>
      <c r="X301" s="12"/>
      <c r="Y301" s="12"/>
      <c r="Z301" s="12"/>
      <c r="AA301" s="12"/>
      <c r="AB301" s="12"/>
      <c r="AC301" s="12"/>
      <c r="AD301" s="12"/>
      <c r="AE301" s="12"/>
      <c r="AR301" s="167" t="s">
        <v>87</v>
      </c>
      <c r="AT301" s="175" t="s">
        <v>76</v>
      </c>
      <c r="AU301" s="175" t="s">
        <v>85</v>
      </c>
      <c r="AY301" s="167" t="s">
        <v>177</v>
      </c>
      <c r="BK301" s="176">
        <f>SUM(BK302:BK320)</f>
        <v>0</v>
      </c>
    </row>
    <row r="302" s="2" customFormat="1" ht="24.15" customHeight="1">
      <c r="A302" s="38"/>
      <c r="B302" s="179"/>
      <c r="C302" s="180" t="s">
        <v>618</v>
      </c>
      <c r="D302" s="180" t="s">
        <v>180</v>
      </c>
      <c r="E302" s="181" t="s">
        <v>1474</v>
      </c>
      <c r="F302" s="182" t="s">
        <v>1475</v>
      </c>
      <c r="G302" s="183" t="s">
        <v>1425</v>
      </c>
      <c r="H302" s="184">
        <v>2</v>
      </c>
      <c r="I302" s="185"/>
      <c r="J302" s="186">
        <f>ROUND(I302*H302,2)</f>
        <v>0</v>
      </c>
      <c r="K302" s="182" t="s">
        <v>268</v>
      </c>
      <c r="L302" s="39"/>
      <c r="M302" s="187" t="s">
        <v>1</v>
      </c>
      <c r="N302" s="188" t="s">
        <v>42</v>
      </c>
      <c r="O302" s="77"/>
      <c r="P302" s="189">
        <f>O302*H302</f>
        <v>0</v>
      </c>
      <c r="Q302" s="189">
        <v>0.083341910000000005</v>
      </c>
      <c r="R302" s="189">
        <f>Q302*H302</f>
        <v>0.16668382000000001</v>
      </c>
      <c r="S302" s="189">
        <v>0</v>
      </c>
      <c r="T302" s="190">
        <f>S302*H302</f>
        <v>0</v>
      </c>
      <c r="U302" s="38"/>
      <c r="V302" s="38"/>
      <c r="W302" s="38"/>
      <c r="X302" s="38"/>
      <c r="Y302" s="38"/>
      <c r="Z302" s="38"/>
      <c r="AA302" s="38"/>
      <c r="AB302" s="38"/>
      <c r="AC302" s="38"/>
      <c r="AD302" s="38"/>
      <c r="AE302" s="38"/>
      <c r="AR302" s="191" t="s">
        <v>350</v>
      </c>
      <c r="AT302" s="191" t="s">
        <v>180</v>
      </c>
      <c r="AU302" s="191" t="s">
        <v>87</v>
      </c>
      <c r="AY302" s="19" t="s">
        <v>177</v>
      </c>
      <c r="BE302" s="192">
        <f>IF(N302="základní",J302,0)</f>
        <v>0</v>
      </c>
      <c r="BF302" s="192">
        <f>IF(N302="snížená",J302,0)</f>
        <v>0</v>
      </c>
      <c r="BG302" s="192">
        <f>IF(N302="zákl. přenesená",J302,0)</f>
        <v>0</v>
      </c>
      <c r="BH302" s="192">
        <f>IF(N302="sníž. přenesená",J302,0)</f>
        <v>0</v>
      </c>
      <c r="BI302" s="192">
        <f>IF(N302="nulová",J302,0)</f>
        <v>0</v>
      </c>
      <c r="BJ302" s="19" t="s">
        <v>85</v>
      </c>
      <c r="BK302" s="192">
        <f>ROUND(I302*H302,2)</f>
        <v>0</v>
      </c>
      <c r="BL302" s="19" t="s">
        <v>350</v>
      </c>
      <c r="BM302" s="191" t="s">
        <v>928</v>
      </c>
    </row>
    <row r="303" s="14" customFormat="1">
      <c r="A303" s="14"/>
      <c r="B303" s="210"/>
      <c r="C303" s="14"/>
      <c r="D303" s="193" t="s">
        <v>271</v>
      </c>
      <c r="E303" s="211" t="s">
        <v>1</v>
      </c>
      <c r="F303" s="212" t="s">
        <v>1476</v>
      </c>
      <c r="G303" s="14"/>
      <c r="H303" s="213">
        <v>2</v>
      </c>
      <c r="I303" s="214"/>
      <c r="J303" s="14"/>
      <c r="K303" s="14"/>
      <c r="L303" s="210"/>
      <c r="M303" s="215"/>
      <c r="N303" s="216"/>
      <c r="O303" s="216"/>
      <c r="P303" s="216"/>
      <c r="Q303" s="216"/>
      <c r="R303" s="216"/>
      <c r="S303" s="216"/>
      <c r="T303" s="217"/>
      <c r="U303" s="14"/>
      <c r="V303" s="14"/>
      <c r="W303" s="14"/>
      <c r="X303" s="14"/>
      <c r="Y303" s="14"/>
      <c r="Z303" s="14"/>
      <c r="AA303" s="14"/>
      <c r="AB303" s="14"/>
      <c r="AC303" s="14"/>
      <c r="AD303" s="14"/>
      <c r="AE303" s="14"/>
      <c r="AT303" s="211" t="s">
        <v>271</v>
      </c>
      <c r="AU303" s="211" t="s">
        <v>87</v>
      </c>
      <c r="AV303" s="14" t="s">
        <v>87</v>
      </c>
      <c r="AW303" s="14" t="s">
        <v>32</v>
      </c>
      <c r="AX303" s="14" t="s">
        <v>77</v>
      </c>
      <c r="AY303" s="211" t="s">
        <v>177</v>
      </c>
    </row>
    <row r="304" s="15" customFormat="1">
      <c r="A304" s="15"/>
      <c r="B304" s="218"/>
      <c r="C304" s="15"/>
      <c r="D304" s="193" t="s">
        <v>271</v>
      </c>
      <c r="E304" s="219" t="s">
        <v>1</v>
      </c>
      <c r="F304" s="220" t="s">
        <v>276</v>
      </c>
      <c r="G304" s="15"/>
      <c r="H304" s="221">
        <v>2</v>
      </c>
      <c r="I304" s="222"/>
      <c r="J304" s="15"/>
      <c r="K304" s="15"/>
      <c r="L304" s="218"/>
      <c r="M304" s="223"/>
      <c r="N304" s="224"/>
      <c r="O304" s="224"/>
      <c r="P304" s="224"/>
      <c r="Q304" s="224"/>
      <c r="R304" s="224"/>
      <c r="S304" s="224"/>
      <c r="T304" s="225"/>
      <c r="U304" s="15"/>
      <c r="V304" s="15"/>
      <c r="W304" s="15"/>
      <c r="X304" s="15"/>
      <c r="Y304" s="15"/>
      <c r="Z304" s="15"/>
      <c r="AA304" s="15"/>
      <c r="AB304" s="15"/>
      <c r="AC304" s="15"/>
      <c r="AD304" s="15"/>
      <c r="AE304" s="15"/>
      <c r="AT304" s="219" t="s">
        <v>271</v>
      </c>
      <c r="AU304" s="219" t="s">
        <v>87</v>
      </c>
      <c r="AV304" s="15" t="s">
        <v>269</v>
      </c>
      <c r="AW304" s="15" t="s">
        <v>32</v>
      </c>
      <c r="AX304" s="15" t="s">
        <v>85</v>
      </c>
      <c r="AY304" s="219" t="s">
        <v>177</v>
      </c>
    </row>
    <row r="305" s="2" customFormat="1" ht="24.15" customHeight="1">
      <c r="A305" s="38"/>
      <c r="B305" s="179"/>
      <c r="C305" s="180" t="s">
        <v>626</v>
      </c>
      <c r="D305" s="180" t="s">
        <v>180</v>
      </c>
      <c r="E305" s="181" t="s">
        <v>1477</v>
      </c>
      <c r="F305" s="182" t="s">
        <v>1478</v>
      </c>
      <c r="G305" s="183" t="s">
        <v>1425</v>
      </c>
      <c r="H305" s="184">
        <v>1</v>
      </c>
      <c r="I305" s="185"/>
      <c r="J305" s="186">
        <f>ROUND(I305*H305,2)</f>
        <v>0</v>
      </c>
      <c r="K305" s="182" t="s">
        <v>268</v>
      </c>
      <c r="L305" s="39"/>
      <c r="M305" s="187" t="s">
        <v>1</v>
      </c>
      <c r="N305" s="188" t="s">
        <v>42</v>
      </c>
      <c r="O305" s="77"/>
      <c r="P305" s="189">
        <f>O305*H305</f>
        <v>0</v>
      </c>
      <c r="Q305" s="189">
        <v>0.01065786</v>
      </c>
      <c r="R305" s="189">
        <f>Q305*H305</f>
        <v>0.01065786</v>
      </c>
      <c r="S305" s="189">
        <v>0</v>
      </c>
      <c r="T305" s="190">
        <f>S305*H305</f>
        <v>0</v>
      </c>
      <c r="U305" s="38"/>
      <c r="V305" s="38"/>
      <c r="W305" s="38"/>
      <c r="X305" s="38"/>
      <c r="Y305" s="38"/>
      <c r="Z305" s="38"/>
      <c r="AA305" s="38"/>
      <c r="AB305" s="38"/>
      <c r="AC305" s="38"/>
      <c r="AD305" s="38"/>
      <c r="AE305" s="38"/>
      <c r="AR305" s="191" t="s">
        <v>350</v>
      </c>
      <c r="AT305" s="191" t="s">
        <v>180</v>
      </c>
      <c r="AU305" s="191" t="s">
        <v>87</v>
      </c>
      <c r="AY305" s="19" t="s">
        <v>177</v>
      </c>
      <c r="BE305" s="192">
        <f>IF(N305="základní",J305,0)</f>
        <v>0</v>
      </c>
      <c r="BF305" s="192">
        <f>IF(N305="snížená",J305,0)</f>
        <v>0</v>
      </c>
      <c r="BG305" s="192">
        <f>IF(N305="zákl. přenesená",J305,0)</f>
        <v>0</v>
      </c>
      <c r="BH305" s="192">
        <f>IF(N305="sníž. přenesená",J305,0)</f>
        <v>0</v>
      </c>
      <c r="BI305" s="192">
        <f>IF(N305="nulová",J305,0)</f>
        <v>0</v>
      </c>
      <c r="BJ305" s="19" t="s">
        <v>85</v>
      </c>
      <c r="BK305" s="192">
        <f>ROUND(I305*H305,2)</f>
        <v>0</v>
      </c>
      <c r="BL305" s="19" t="s">
        <v>350</v>
      </c>
      <c r="BM305" s="191" t="s">
        <v>940</v>
      </c>
    </row>
    <row r="306" s="14" customFormat="1">
      <c r="A306" s="14"/>
      <c r="B306" s="210"/>
      <c r="C306" s="14"/>
      <c r="D306" s="193" t="s">
        <v>271</v>
      </c>
      <c r="E306" s="211" t="s">
        <v>1</v>
      </c>
      <c r="F306" s="212" t="s">
        <v>1479</v>
      </c>
      <c r="G306" s="14"/>
      <c r="H306" s="213">
        <v>1</v>
      </c>
      <c r="I306" s="214"/>
      <c r="J306" s="14"/>
      <c r="K306" s="14"/>
      <c r="L306" s="210"/>
      <c r="M306" s="215"/>
      <c r="N306" s="216"/>
      <c r="O306" s="216"/>
      <c r="P306" s="216"/>
      <c r="Q306" s="216"/>
      <c r="R306" s="216"/>
      <c r="S306" s="216"/>
      <c r="T306" s="217"/>
      <c r="U306" s="14"/>
      <c r="V306" s="14"/>
      <c r="W306" s="14"/>
      <c r="X306" s="14"/>
      <c r="Y306" s="14"/>
      <c r="Z306" s="14"/>
      <c r="AA306" s="14"/>
      <c r="AB306" s="14"/>
      <c r="AC306" s="14"/>
      <c r="AD306" s="14"/>
      <c r="AE306" s="14"/>
      <c r="AT306" s="211" t="s">
        <v>271</v>
      </c>
      <c r="AU306" s="211" t="s">
        <v>87</v>
      </c>
      <c r="AV306" s="14" t="s">
        <v>87</v>
      </c>
      <c r="AW306" s="14" t="s">
        <v>32</v>
      </c>
      <c r="AX306" s="14" t="s">
        <v>77</v>
      </c>
      <c r="AY306" s="211" t="s">
        <v>177</v>
      </c>
    </row>
    <row r="307" s="15" customFormat="1">
      <c r="A307" s="15"/>
      <c r="B307" s="218"/>
      <c r="C307" s="15"/>
      <c r="D307" s="193" t="s">
        <v>271</v>
      </c>
      <c r="E307" s="219" t="s">
        <v>1</v>
      </c>
      <c r="F307" s="220" t="s">
        <v>276</v>
      </c>
      <c r="G307" s="15"/>
      <c r="H307" s="221">
        <v>1</v>
      </c>
      <c r="I307" s="222"/>
      <c r="J307" s="15"/>
      <c r="K307" s="15"/>
      <c r="L307" s="218"/>
      <c r="M307" s="223"/>
      <c r="N307" s="224"/>
      <c r="O307" s="224"/>
      <c r="P307" s="224"/>
      <c r="Q307" s="224"/>
      <c r="R307" s="224"/>
      <c r="S307" s="224"/>
      <c r="T307" s="225"/>
      <c r="U307" s="15"/>
      <c r="V307" s="15"/>
      <c r="W307" s="15"/>
      <c r="X307" s="15"/>
      <c r="Y307" s="15"/>
      <c r="Z307" s="15"/>
      <c r="AA307" s="15"/>
      <c r="AB307" s="15"/>
      <c r="AC307" s="15"/>
      <c r="AD307" s="15"/>
      <c r="AE307" s="15"/>
      <c r="AT307" s="219" t="s">
        <v>271</v>
      </c>
      <c r="AU307" s="219" t="s">
        <v>87</v>
      </c>
      <c r="AV307" s="15" t="s">
        <v>269</v>
      </c>
      <c r="AW307" s="15" t="s">
        <v>32</v>
      </c>
      <c r="AX307" s="15" t="s">
        <v>85</v>
      </c>
      <c r="AY307" s="219" t="s">
        <v>177</v>
      </c>
    </row>
    <row r="308" s="2" customFormat="1" ht="33" customHeight="1">
      <c r="A308" s="38"/>
      <c r="B308" s="179"/>
      <c r="C308" s="180" t="s">
        <v>631</v>
      </c>
      <c r="D308" s="180" t="s">
        <v>180</v>
      </c>
      <c r="E308" s="181" t="s">
        <v>1480</v>
      </c>
      <c r="F308" s="182" t="s">
        <v>1481</v>
      </c>
      <c r="G308" s="183" t="s">
        <v>1425</v>
      </c>
      <c r="H308" s="184">
        <v>2</v>
      </c>
      <c r="I308" s="185"/>
      <c r="J308" s="186">
        <f>ROUND(I308*H308,2)</f>
        <v>0</v>
      </c>
      <c r="K308" s="182" t="s">
        <v>268</v>
      </c>
      <c r="L308" s="39"/>
      <c r="M308" s="187" t="s">
        <v>1</v>
      </c>
      <c r="N308" s="188" t="s">
        <v>42</v>
      </c>
      <c r="O308" s="77"/>
      <c r="P308" s="189">
        <f>O308*H308</f>
        <v>0</v>
      </c>
      <c r="Q308" s="189">
        <v>0.0052807645</v>
      </c>
      <c r="R308" s="189">
        <f>Q308*H308</f>
        <v>0.010561529</v>
      </c>
      <c r="S308" s="189">
        <v>0</v>
      </c>
      <c r="T308" s="190">
        <f>S308*H308</f>
        <v>0</v>
      </c>
      <c r="U308" s="38"/>
      <c r="V308" s="38"/>
      <c r="W308" s="38"/>
      <c r="X308" s="38"/>
      <c r="Y308" s="38"/>
      <c r="Z308" s="38"/>
      <c r="AA308" s="38"/>
      <c r="AB308" s="38"/>
      <c r="AC308" s="38"/>
      <c r="AD308" s="38"/>
      <c r="AE308" s="38"/>
      <c r="AR308" s="191" t="s">
        <v>350</v>
      </c>
      <c r="AT308" s="191" t="s">
        <v>180</v>
      </c>
      <c r="AU308" s="191" t="s">
        <v>87</v>
      </c>
      <c r="AY308" s="19" t="s">
        <v>177</v>
      </c>
      <c r="BE308" s="192">
        <f>IF(N308="základní",J308,0)</f>
        <v>0</v>
      </c>
      <c r="BF308" s="192">
        <f>IF(N308="snížená",J308,0)</f>
        <v>0</v>
      </c>
      <c r="BG308" s="192">
        <f>IF(N308="zákl. přenesená",J308,0)</f>
        <v>0</v>
      </c>
      <c r="BH308" s="192">
        <f>IF(N308="sníž. přenesená",J308,0)</f>
        <v>0</v>
      </c>
      <c r="BI308" s="192">
        <f>IF(N308="nulová",J308,0)</f>
        <v>0</v>
      </c>
      <c r="BJ308" s="19" t="s">
        <v>85</v>
      </c>
      <c r="BK308" s="192">
        <f>ROUND(I308*H308,2)</f>
        <v>0</v>
      </c>
      <c r="BL308" s="19" t="s">
        <v>350</v>
      </c>
      <c r="BM308" s="191" t="s">
        <v>949</v>
      </c>
    </row>
    <row r="309" s="14" customFormat="1">
      <c r="A309" s="14"/>
      <c r="B309" s="210"/>
      <c r="C309" s="14"/>
      <c r="D309" s="193" t="s">
        <v>271</v>
      </c>
      <c r="E309" s="211" t="s">
        <v>1</v>
      </c>
      <c r="F309" s="212" t="s">
        <v>1482</v>
      </c>
      <c r="G309" s="14"/>
      <c r="H309" s="213">
        <v>2</v>
      </c>
      <c r="I309" s="214"/>
      <c r="J309" s="14"/>
      <c r="K309" s="14"/>
      <c r="L309" s="210"/>
      <c r="M309" s="215"/>
      <c r="N309" s="216"/>
      <c r="O309" s="216"/>
      <c r="P309" s="216"/>
      <c r="Q309" s="216"/>
      <c r="R309" s="216"/>
      <c r="S309" s="216"/>
      <c r="T309" s="217"/>
      <c r="U309" s="14"/>
      <c r="V309" s="14"/>
      <c r="W309" s="14"/>
      <c r="X309" s="14"/>
      <c r="Y309" s="14"/>
      <c r="Z309" s="14"/>
      <c r="AA309" s="14"/>
      <c r="AB309" s="14"/>
      <c r="AC309" s="14"/>
      <c r="AD309" s="14"/>
      <c r="AE309" s="14"/>
      <c r="AT309" s="211" t="s">
        <v>271</v>
      </c>
      <c r="AU309" s="211" t="s">
        <v>87</v>
      </c>
      <c r="AV309" s="14" t="s">
        <v>87</v>
      </c>
      <c r="AW309" s="14" t="s">
        <v>32</v>
      </c>
      <c r="AX309" s="14" t="s">
        <v>77</v>
      </c>
      <c r="AY309" s="211" t="s">
        <v>177</v>
      </c>
    </row>
    <row r="310" s="15" customFormat="1">
      <c r="A310" s="15"/>
      <c r="B310" s="218"/>
      <c r="C310" s="15"/>
      <c r="D310" s="193" t="s">
        <v>271</v>
      </c>
      <c r="E310" s="219" t="s">
        <v>1</v>
      </c>
      <c r="F310" s="220" t="s">
        <v>276</v>
      </c>
      <c r="G310" s="15"/>
      <c r="H310" s="221">
        <v>2</v>
      </c>
      <c r="I310" s="222"/>
      <c r="J310" s="15"/>
      <c r="K310" s="15"/>
      <c r="L310" s="218"/>
      <c r="M310" s="223"/>
      <c r="N310" s="224"/>
      <c r="O310" s="224"/>
      <c r="P310" s="224"/>
      <c r="Q310" s="224"/>
      <c r="R310" s="224"/>
      <c r="S310" s="224"/>
      <c r="T310" s="225"/>
      <c r="U310" s="15"/>
      <c r="V310" s="15"/>
      <c r="W310" s="15"/>
      <c r="X310" s="15"/>
      <c r="Y310" s="15"/>
      <c r="Z310" s="15"/>
      <c r="AA310" s="15"/>
      <c r="AB310" s="15"/>
      <c r="AC310" s="15"/>
      <c r="AD310" s="15"/>
      <c r="AE310" s="15"/>
      <c r="AT310" s="219" t="s">
        <v>271</v>
      </c>
      <c r="AU310" s="219" t="s">
        <v>87</v>
      </c>
      <c r="AV310" s="15" t="s">
        <v>269</v>
      </c>
      <c r="AW310" s="15" t="s">
        <v>32</v>
      </c>
      <c r="AX310" s="15" t="s">
        <v>85</v>
      </c>
      <c r="AY310" s="219" t="s">
        <v>177</v>
      </c>
    </row>
    <row r="311" s="2" customFormat="1" ht="24.15" customHeight="1">
      <c r="A311" s="38"/>
      <c r="B311" s="179"/>
      <c r="C311" s="180" t="s">
        <v>635</v>
      </c>
      <c r="D311" s="180" t="s">
        <v>180</v>
      </c>
      <c r="E311" s="181" t="s">
        <v>1483</v>
      </c>
      <c r="F311" s="182" t="s">
        <v>1484</v>
      </c>
      <c r="G311" s="183" t="s">
        <v>327</v>
      </c>
      <c r="H311" s="184">
        <v>2</v>
      </c>
      <c r="I311" s="185"/>
      <c r="J311" s="186">
        <f>ROUND(I311*H311,2)</f>
        <v>0</v>
      </c>
      <c r="K311" s="182" t="s">
        <v>268</v>
      </c>
      <c r="L311" s="39"/>
      <c r="M311" s="187" t="s">
        <v>1</v>
      </c>
      <c r="N311" s="188" t="s">
        <v>42</v>
      </c>
      <c r="O311" s="77"/>
      <c r="P311" s="189">
        <f>O311*H311</f>
        <v>0</v>
      </c>
      <c r="Q311" s="189">
        <v>0.00094977620000000001</v>
      </c>
      <c r="R311" s="189">
        <f>Q311*H311</f>
        <v>0.0018995524</v>
      </c>
      <c r="S311" s="189">
        <v>0</v>
      </c>
      <c r="T311" s="190">
        <f>S311*H311</f>
        <v>0</v>
      </c>
      <c r="U311" s="38"/>
      <c r="V311" s="38"/>
      <c r="W311" s="38"/>
      <c r="X311" s="38"/>
      <c r="Y311" s="38"/>
      <c r="Z311" s="38"/>
      <c r="AA311" s="38"/>
      <c r="AB311" s="38"/>
      <c r="AC311" s="38"/>
      <c r="AD311" s="38"/>
      <c r="AE311" s="38"/>
      <c r="AR311" s="191" t="s">
        <v>350</v>
      </c>
      <c r="AT311" s="191" t="s">
        <v>180</v>
      </c>
      <c r="AU311" s="191" t="s">
        <v>87</v>
      </c>
      <c r="AY311" s="19" t="s">
        <v>177</v>
      </c>
      <c r="BE311" s="192">
        <f>IF(N311="základní",J311,0)</f>
        <v>0</v>
      </c>
      <c r="BF311" s="192">
        <f>IF(N311="snížená",J311,0)</f>
        <v>0</v>
      </c>
      <c r="BG311" s="192">
        <f>IF(N311="zákl. přenesená",J311,0)</f>
        <v>0</v>
      </c>
      <c r="BH311" s="192">
        <f>IF(N311="sníž. přenesená",J311,0)</f>
        <v>0</v>
      </c>
      <c r="BI311" s="192">
        <f>IF(N311="nulová",J311,0)</f>
        <v>0</v>
      </c>
      <c r="BJ311" s="19" t="s">
        <v>85</v>
      </c>
      <c r="BK311" s="192">
        <f>ROUND(I311*H311,2)</f>
        <v>0</v>
      </c>
      <c r="BL311" s="19" t="s">
        <v>350</v>
      </c>
      <c r="BM311" s="191" t="s">
        <v>960</v>
      </c>
    </row>
    <row r="312" s="14" customFormat="1">
      <c r="A312" s="14"/>
      <c r="B312" s="210"/>
      <c r="C312" s="14"/>
      <c r="D312" s="193" t="s">
        <v>271</v>
      </c>
      <c r="E312" s="211" t="s">
        <v>1</v>
      </c>
      <c r="F312" s="212" t="s">
        <v>1449</v>
      </c>
      <c r="G312" s="14"/>
      <c r="H312" s="213">
        <v>2</v>
      </c>
      <c r="I312" s="214"/>
      <c r="J312" s="14"/>
      <c r="K312" s="14"/>
      <c r="L312" s="210"/>
      <c r="M312" s="215"/>
      <c r="N312" s="216"/>
      <c r="O312" s="216"/>
      <c r="P312" s="216"/>
      <c r="Q312" s="216"/>
      <c r="R312" s="216"/>
      <c r="S312" s="216"/>
      <c r="T312" s="217"/>
      <c r="U312" s="14"/>
      <c r="V312" s="14"/>
      <c r="W312" s="14"/>
      <c r="X312" s="14"/>
      <c r="Y312" s="14"/>
      <c r="Z312" s="14"/>
      <c r="AA312" s="14"/>
      <c r="AB312" s="14"/>
      <c r="AC312" s="14"/>
      <c r="AD312" s="14"/>
      <c r="AE312" s="14"/>
      <c r="AT312" s="211" t="s">
        <v>271</v>
      </c>
      <c r="AU312" s="211" t="s">
        <v>87</v>
      </c>
      <c r="AV312" s="14" t="s">
        <v>87</v>
      </c>
      <c r="AW312" s="14" t="s">
        <v>32</v>
      </c>
      <c r="AX312" s="14" t="s">
        <v>77</v>
      </c>
      <c r="AY312" s="211" t="s">
        <v>177</v>
      </c>
    </row>
    <row r="313" s="15" customFormat="1">
      <c r="A313" s="15"/>
      <c r="B313" s="218"/>
      <c r="C313" s="15"/>
      <c r="D313" s="193" t="s">
        <v>271</v>
      </c>
      <c r="E313" s="219" t="s">
        <v>1</v>
      </c>
      <c r="F313" s="220" t="s">
        <v>276</v>
      </c>
      <c r="G313" s="15"/>
      <c r="H313" s="221">
        <v>2</v>
      </c>
      <c r="I313" s="222"/>
      <c r="J313" s="15"/>
      <c r="K313" s="15"/>
      <c r="L313" s="218"/>
      <c r="M313" s="223"/>
      <c r="N313" s="224"/>
      <c r="O313" s="224"/>
      <c r="P313" s="224"/>
      <c r="Q313" s="224"/>
      <c r="R313" s="224"/>
      <c r="S313" s="224"/>
      <c r="T313" s="225"/>
      <c r="U313" s="15"/>
      <c r="V313" s="15"/>
      <c r="W313" s="15"/>
      <c r="X313" s="15"/>
      <c r="Y313" s="15"/>
      <c r="Z313" s="15"/>
      <c r="AA313" s="15"/>
      <c r="AB313" s="15"/>
      <c r="AC313" s="15"/>
      <c r="AD313" s="15"/>
      <c r="AE313" s="15"/>
      <c r="AT313" s="219" t="s">
        <v>271</v>
      </c>
      <c r="AU313" s="219" t="s">
        <v>87</v>
      </c>
      <c r="AV313" s="15" t="s">
        <v>269</v>
      </c>
      <c r="AW313" s="15" t="s">
        <v>32</v>
      </c>
      <c r="AX313" s="15" t="s">
        <v>85</v>
      </c>
      <c r="AY313" s="219" t="s">
        <v>177</v>
      </c>
    </row>
    <row r="314" s="2" customFormat="1" ht="24.15" customHeight="1">
      <c r="A314" s="38"/>
      <c r="B314" s="179"/>
      <c r="C314" s="180" t="s">
        <v>642</v>
      </c>
      <c r="D314" s="180" t="s">
        <v>180</v>
      </c>
      <c r="E314" s="181" t="s">
        <v>1485</v>
      </c>
      <c r="F314" s="182" t="s">
        <v>1486</v>
      </c>
      <c r="G314" s="183" t="s">
        <v>327</v>
      </c>
      <c r="H314" s="184">
        <v>2</v>
      </c>
      <c r="I314" s="185"/>
      <c r="J314" s="186">
        <f>ROUND(I314*H314,2)</f>
        <v>0</v>
      </c>
      <c r="K314" s="182" t="s">
        <v>268</v>
      </c>
      <c r="L314" s="39"/>
      <c r="M314" s="187" t="s">
        <v>1</v>
      </c>
      <c r="N314" s="188" t="s">
        <v>42</v>
      </c>
      <c r="O314" s="77"/>
      <c r="P314" s="189">
        <f>O314*H314</f>
        <v>0</v>
      </c>
      <c r="Q314" s="189">
        <v>0.00052756999999999999</v>
      </c>
      <c r="R314" s="189">
        <f>Q314*H314</f>
        <v>0.00105514</v>
      </c>
      <c r="S314" s="189">
        <v>0</v>
      </c>
      <c r="T314" s="190">
        <f>S314*H314</f>
        <v>0</v>
      </c>
      <c r="U314" s="38"/>
      <c r="V314" s="38"/>
      <c r="W314" s="38"/>
      <c r="X314" s="38"/>
      <c r="Y314" s="38"/>
      <c r="Z314" s="38"/>
      <c r="AA314" s="38"/>
      <c r="AB314" s="38"/>
      <c r="AC314" s="38"/>
      <c r="AD314" s="38"/>
      <c r="AE314" s="38"/>
      <c r="AR314" s="191" t="s">
        <v>350</v>
      </c>
      <c r="AT314" s="191" t="s">
        <v>180</v>
      </c>
      <c r="AU314" s="191" t="s">
        <v>87</v>
      </c>
      <c r="AY314" s="19" t="s">
        <v>177</v>
      </c>
      <c r="BE314" s="192">
        <f>IF(N314="základní",J314,0)</f>
        <v>0</v>
      </c>
      <c r="BF314" s="192">
        <f>IF(N314="snížená",J314,0)</f>
        <v>0</v>
      </c>
      <c r="BG314" s="192">
        <f>IF(N314="zákl. přenesená",J314,0)</f>
        <v>0</v>
      </c>
      <c r="BH314" s="192">
        <f>IF(N314="sníž. přenesená",J314,0)</f>
        <v>0</v>
      </c>
      <c r="BI314" s="192">
        <f>IF(N314="nulová",J314,0)</f>
        <v>0</v>
      </c>
      <c r="BJ314" s="19" t="s">
        <v>85</v>
      </c>
      <c r="BK314" s="192">
        <f>ROUND(I314*H314,2)</f>
        <v>0</v>
      </c>
      <c r="BL314" s="19" t="s">
        <v>350</v>
      </c>
      <c r="BM314" s="191" t="s">
        <v>976</v>
      </c>
    </row>
    <row r="315" s="14" customFormat="1">
      <c r="A315" s="14"/>
      <c r="B315" s="210"/>
      <c r="C315" s="14"/>
      <c r="D315" s="193" t="s">
        <v>271</v>
      </c>
      <c r="E315" s="211" t="s">
        <v>1</v>
      </c>
      <c r="F315" s="212" t="s">
        <v>1449</v>
      </c>
      <c r="G315" s="14"/>
      <c r="H315" s="213">
        <v>2</v>
      </c>
      <c r="I315" s="214"/>
      <c r="J315" s="14"/>
      <c r="K315" s="14"/>
      <c r="L315" s="210"/>
      <c r="M315" s="215"/>
      <c r="N315" s="216"/>
      <c r="O315" s="216"/>
      <c r="P315" s="216"/>
      <c r="Q315" s="216"/>
      <c r="R315" s="216"/>
      <c r="S315" s="216"/>
      <c r="T315" s="217"/>
      <c r="U315" s="14"/>
      <c r="V315" s="14"/>
      <c r="W315" s="14"/>
      <c r="X315" s="14"/>
      <c r="Y315" s="14"/>
      <c r="Z315" s="14"/>
      <c r="AA315" s="14"/>
      <c r="AB315" s="14"/>
      <c r="AC315" s="14"/>
      <c r="AD315" s="14"/>
      <c r="AE315" s="14"/>
      <c r="AT315" s="211" t="s">
        <v>271</v>
      </c>
      <c r="AU315" s="211" t="s">
        <v>87</v>
      </c>
      <c r="AV315" s="14" t="s">
        <v>87</v>
      </c>
      <c r="AW315" s="14" t="s">
        <v>32</v>
      </c>
      <c r="AX315" s="14" t="s">
        <v>77</v>
      </c>
      <c r="AY315" s="211" t="s">
        <v>177</v>
      </c>
    </row>
    <row r="316" s="15" customFormat="1">
      <c r="A316" s="15"/>
      <c r="B316" s="218"/>
      <c r="C316" s="15"/>
      <c r="D316" s="193" t="s">
        <v>271</v>
      </c>
      <c r="E316" s="219" t="s">
        <v>1</v>
      </c>
      <c r="F316" s="220" t="s">
        <v>276</v>
      </c>
      <c r="G316" s="15"/>
      <c r="H316" s="221">
        <v>2</v>
      </c>
      <c r="I316" s="222"/>
      <c r="J316" s="15"/>
      <c r="K316" s="15"/>
      <c r="L316" s="218"/>
      <c r="M316" s="223"/>
      <c r="N316" s="224"/>
      <c r="O316" s="224"/>
      <c r="P316" s="224"/>
      <c r="Q316" s="224"/>
      <c r="R316" s="224"/>
      <c r="S316" s="224"/>
      <c r="T316" s="225"/>
      <c r="U316" s="15"/>
      <c r="V316" s="15"/>
      <c r="W316" s="15"/>
      <c r="X316" s="15"/>
      <c r="Y316" s="15"/>
      <c r="Z316" s="15"/>
      <c r="AA316" s="15"/>
      <c r="AB316" s="15"/>
      <c r="AC316" s="15"/>
      <c r="AD316" s="15"/>
      <c r="AE316" s="15"/>
      <c r="AT316" s="219" t="s">
        <v>271</v>
      </c>
      <c r="AU316" s="219" t="s">
        <v>87</v>
      </c>
      <c r="AV316" s="15" t="s">
        <v>269</v>
      </c>
      <c r="AW316" s="15" t="s">
        <v>32</v>
      </c>
      <c r="AX316" s="15" t="s">
        <v>85</v>
      </c>
      <c r="AY316" s="219" t="s">
        <v>177</v>
      </c>
    </row>
    <row r="317" s="2" customFormat="1" ht="24.15" customHeight="1">
      <c r="A317" s="38"/>
      <c r="B317" s="179"/>
      <c r="C317" s="180" t="s">
        <v>647</v>
      </c>
      <c r="D317" s="180" t="s">
        <v>180</v>
      </c>
      <c r="E317" s="181" t="s">
        <v>1487</v>
      </c>
      <c r="F317" s="182" t="s">
        <v>1488</v>
      </c>
      <c r="G317" s="183" t="s">
        <v>327</v>
      </c>
      <c r="H317" s="184">
        <v>2</v>
      </c>
      <c r="I317" s="185"/>
      <c r="J317" s="186">
        <f>ROUND(I317*H317,2)</f>
        <v>0</v>
      </c>
      <c r="K317" s="182" t="s">
        <v>268</v>
      </c>
      <c r="L317" s="39"/>
      <c r="M317" s="187" t="s">
        <v>1</v>
      </c>
      <c r="N317" s="188" t="s">
        <v>42</v>
      </c>
      <c r="O317" s="77"/>
      <c r="P317" s="189">
        <f>O317*H317</f>
        <v>0</v>
      </c>
      <c r="Q317" s="189">
        <v>0.0014675700000000001</v>
      </c>
      <c r="R317" s="189">
        <f>Q317*H317</f>
        <v>0.0029351400000000001</v>
      </c>
      <c r="S317" s="189">
        <v>0</v>
      </c>
      <c r="T317" s="190">
        <f>S317*H317</f>
        <v>0</v>
      </c>
      <c r="U317" s="38"/>
      <c r="V317" s="38"/>
      <c r="W317" s="38"/>
      <c r="X317" s="38"/>
      <c r="Y317" s="38"/>
      <c r="Z317" s="38"/>
      <c r="AA317" s="38"/>
      <c r="AB317" s="38"/>
      <c r="AC317" s="38"/>
      <c r="AD317" s="38"/>
      <c r="AE317" s="38"/>
      <c r="AR317" s="191" t="s">
        <v>350</v>
      </c>
      <c r="AT317" s="191" t="s">
        <v>180</v>
      </c>
      <c r="AU317" s="191" t="s">
        <v>87</v>
      </c>
      <c r="AY317" s="19" t="s">
        <v>177</v>
      </c>
      <c r="BE317" s="192">
        <f>IF(N317="základní",J317,0)</f>
        <v>0</v>
      </c>
      <c r="BF317" s="192">
        <f>IF(N317="snížená",J317,0)</f>
        <v>0</v>
      </c>
      <c r="BG317" s="192">
        <f>IF(N317="zákl. přenesená",J317,0)</f>
        <v>0</v>
      </c>
      <c r="BH317" s="192">
        <f>IF(N317="sníž. přenesená",J317,0)</f>
        <v>0</v>
      </c>
      <c r="BI317" s="192">
        <f>IF(N317="nulová",J317,0)</f>
        <v>0</v>
      </c>
      <c r="BJ317" s="19" t="s">
        <v>85</v>
      </c>
      <c r="BK317" s="192">
        <f>ROUND(I317*H317,2)</f>
        <v>0</v>
      </c>
      <c r="BL317" s="19" t="s">
        <v>350</v>
      </c>
      <c r="BM317" s="191" t="s">
        <v>989</v>
      </c>
    </row>
    <row r="318" s="14" customFormat="1">
      <c r="A318" s="14"/>
      <c r="B318" s="210"/>
      <c r="C318" s="14"/>
      <c r="D318" s="193" t="s">
        <v>271</v>
      </c>
      <c r="E318" s="211" t="s">
        <v>1</v>
      </c>
      <c r="F318" s="212" t="s">
        <v>1449</v>
      </c>
      <c r="G318" s="14"/>
      <c r="H318" s="213">
        <v>2</v>
      </c>
      <c r="I318" s="214"/>
      <c r="J318" s="14"/>
      <c r="K318" s="14"/>
      <c r="L318" s="210"/>
      <c r="M318" s="215"/>
      <c r="N318" s="216"/>
      <c r="O318" s="216"/>
      <c r="P318" s="216"/>
      <c r="Q318" s="216"/>
      <c r="R318" s="216"/>
      <c r="S318" s="216"/>
      <c r="T318" s="217"/>
      <c r="U318" s="14"/>
      <c r="V318" s="14"/>
      <c r="W318" s="14"/>
      <c r="X318" s="14"/>
      <c r="Y318" s="14"/>
      <c r="Z318" s="14"/>
      <c r="AA318" s="14"/>
      <c r="AB318" s="14"/>
      <c r="AC318" s="14"/>
      <c r="AD318" s="14"/>
      <c r="AE318" s="14"/>
      <c r="AT318" s="211" t="s">
        <v>271</v>
      </c>
      <c r="AU318" s="211" t="s">
        <v>87</v>
      </c>
      <c r="AV318" s="14" t="s">
        <v>87</v>
      </c>
      <c r="AW318" s="14" t="s">
        <v>32</v>
      </c>
      <c r="AX318" s="14" t="s">
        <v>77</v>
      </c>
      <c r="AY318" s="211" t="s">
        <v>177</v>
      </c>
    </row>
    <row r="319" s="15" customFormat="1">
      <c r="A319" s="15"/>
      <c r="B319" s="218"/>
      <c r="C319" s="15"/>
      <c r="D319" s="193" t="s">
        <v>271</v>
      </c>
      <c r="E319" s="219" t="s">
        <v>1</v>
      </c>
      <c r="F319" s="220" t="s">
        <v>276</v>
      </c>
      <c r="G319" s="15"/>
      <c r="H319" s="221">
        <v>2</v>
      </c>
      <c r="I319" s="222"/>
      <c r="J319" s="15"/>
      <c r="K319" s="15"/>
      <c r="L319" s="218"/>
      <c r="M319" s="223"/>
      <c r="N319" s="224"/>
      <c r="O319" s="224"/>
      <c r="P319" s="224"/>
      <c r="Q319" s="224"/>
      <c r="R319" s="224"/>
      <c r="S319" s="224"/>
      <c r="T319" s="225"/>
      <c r="U319" s="15"/>
      <c r="V319" s="15"/>
      <c r="W319" s="15"/>
      <c r="X319" s="15"/>
      <c r="Y319" s="15"/>
      <c r="Z319" s="15"/>
      <c r="AA319" s="15"/>
      <c r="AB319" s="15"/>
      <c r="AC319" s="15"/>
      <c r="AD319" s="15"/>
      <c r="AE319" s="15"/>
      <c r="AT319" s="219" t="s">
        <v>271</v>
      </c>
      <c r="AU319" s="219" t="s">
        <v>87</v>
      </c>
      <c r="AV319" s="15" t="s">
        <v>269</v>
      </c>
      <c r="AW319" s="15" t="s">
        <v>32</v>
      </c>
      <c r="AX319" s="15" t="s">
        <v>85</v>
      </c>
      <c r="AY319" s="219" t="s">
        <v>177</v>
      </c>
    </row>
    <row r="320" s="2" customFormat="1" ht="24.15" customHeight="1">
      <c r="A320" s="38"/>
      <c r="B320" s="179"/>
      <c r="C320" s="180" t="s">
        <v>653</v>
      </c>
      <c r="D320" s="180" t="s">
        <v>180</v>
      </c>
      <c r="E320" s="181" t="s">
        <v>1489</v>
      </c>
      <c r="F320" s="182" t="s">
        <v>1490</v>
      </c>
      <c r="G320" s="183" t="s">
        <v>300</v>
      </c>
      <c r="H320" s="184">
        <v>0.19400000000000001</v>
      </c>
      <c r="I320" s="185"/>
      <c r="J320" s="186">
        <f>ROUND(I320*H320,2)</f>
        <v>0</v>
      </c>
      <c r="K320" s="182" t="s">
        <v>268</v>
      </c>
      <c r="L320" s="39"/>
      <c r="M320" s="187" t="s">
        <v>1</v>
      </c>
      <c r="N320" s="188" t="s">
        <v>42</v>
      </c>
      <c r="O320" s="77"/>
      <c r="P320" s="189">
        <f>O320*H320</f>
        <v>0</v>
      </c>
      <c r="Q320" s="189">
        <v>0</v>
      </c>
      <c r="R320" s="189">
        <f>Q320*H320</f>
        <v>0</v>
      </c>
      <c r="S320" s="189">
        <v>0</v>
      </c>
      <c r="T320" s="190">
        <f>S320*H320</f>
        <v>0</v>
      </c>
      <c r="U320" s="38"/>
      <c r="V320" s="38"/>
      <c r="W320" s="38"/>
      <c r="X320" s="38"/>
      <c r="Y320" s="38"/>
      <c r="Z320" s="38"/>
      <c r="AA320" s="38"/>
      <c r="AB320" s="38"/>
      <c r="AC320" s="38"/>
      <c r="AD320" s="38"/>
      <c r="AE320" s="38"/>
      <c r="AR320" s="191" t="s">
        <v>350</v>
      </c>
      <c r="AT320" s="191" t="s">
        <v>180</v>
      </c>
      <c r="AU320" s="191" t="s">
        <v>87</v>
      </c>
      <c r="AY320" s="19" t="s">
        <v>177</v>
      </c>
      <c r="BE320" s="192">
        <f>IF(N320="základní",J320,0)</f>
        <v>0</v>
      </c>
      <c r="BF320" s="192">
        <f>IF(N320="snížená",J320,0)</f>
        <v>0</v>
      </c>
      <c r="BG320" s="192">
        <f>IF(N320="zákl. přenesená",J320,0)</f>
        <v>0</v>
      </c>
      <c r="BH320" s="192">
        <f>IF(N320="sníž. přenesená",J320,0)</f>
        <v>0</v>
      </c>
      <c r="BI320" s="192">
        <f>IF(N320="nulová",J320,0)</f>
        <v>0</v>
      </c>
      <c r="BJ320" s="19" t="s">
        <v>85</v>
      </c>
      <c r="BK320" s="192">
        <f>ROUND(I320*H320,2)</f>
        <v>0</v>
      </c>
      <c r="BL320" s="19" t="s">
        <v>350</v>
      </c>
      <c r="BM320" s="191" t="s">
        <v>1000</v>
      </c>
    </row>
    <row r="321" s="12" customFormat="1" ht="22.8" customHeight="1">
      <c r="A321" s="12"/>
      <c r="B321" s="166"/>
      <c r="C321" s="12"/>
      <c r="D321" s="167" t="s">
        <v>76</v>
      </c>
      <c r="E321" s="177" t="s">
        <v>1491</v>
      </c>
      <c r="F321" s="177" t="s">
        <v>1492</v>
      </c>
      <c r="G321" s="12"/>
      <c r="H321" s="12"/>
      <c r="I321" s="169"/>
      <c r="J321" s="178">
        <f>BK321</f>
        <v>0</v>
      </c>
      <c r="K321" s="12"/>
      <c r="L321" s="166"/>
      <c r="M321" s="171"/>
      <c r="N321" s="172"/>
      <c r="O321" s="172"/>
      <c r="P321" s="173">
        <f>SUM(P322:P373)</f>
        <v>0</v>
      </c>
      <c r="Q321" s="172"/>
      <c r="R321" s="173">
        <f>SUM(R322:R373)</f>
        <v>0.14780916760000001</v>
      </c>
      <c r="S321" s="172"/>
      <c r="T321" s="174">
        <f>SUM(T322:T373)</f>
        <v>0</v>
      </c>
      <c r="U321" s="12"/>
      <c r="V321" s="12"/>
      <c r="W321" s="12"/>
      <c r="X321" s="12"/>
      <c r="Y321" s="12"/>
      <c r="Z321" s="12"/>
      <c r="AA321" s="12"/>
      <c r="AB321" s="12"/>
      <c r="AC321" s="12"/>
      <c r="AD321" s="12"/>
      <c r="AE321" s="12"/>
      <c r="AR321" s="167" t="s">
        <v>87</v>
      </c>
      <c r="AT321" s="175" t="s">
        <v>76</v>
      </c>
      <c r="AU321" s="175" t="s">
        <v>85</v>
      </c>
      <c r="AY321" s="167" t="s">
        <v>177</v>
      </c>
      <c r="BK321" s="176">
        <f>SUM(BK322:BK373)</f>
        <v>0</v>
      </c>
    </row>
    <row r="322" s="2" customFormat="1" ht="37.8" customHeight="1">
      <c r="A322" s="38"/>
      <c r="B322" s="179"/>
      <c r="C322" s="180" t="s">
        <v>659</v>
      </c>
      <c r="D322" s="180" t="s">
        <v>180</v>
      </c>
      <c r="E322" s="181" t="s">
        <v>1493</v>
      </c>
      <c r="F322" s="182" t="s">
        <v>1494</v>
      </c>
      <c r="G322" s="183" t="s">
        <v>1425</v>
      </c>
      <c r="H322" s="184">
        <v>5</v>
      </c>
      <c r="I322" s="185"/>
      <c r="J322" s="186">
        <f>ROUND(I322*H322,2)</f>
        <v>0</v>
      </c>
      <c r="K322" s="182" t="s">
        <v>1</v>
      </c>
      <c r="L322" s="39"/>
      <c r="M322" s="187" t="s">
        <v>1</v>
      </c>
      <c r="N322" s="188" t="s">
        <v>42</v>
      </c>
      <c r="O322" s="77"/>
      <c r="P322" s="189">
        <f>O322*H322</f>
        <v>0</v>
      </c>
      <c r="Q322" s="189">
        <v>0</v>
      </c>
      <c r="R322" s="189">
        <f>Q322*H322</f>
        <v>0</v>
      </c>
      <c r="S322" s="189">
        <v>0</v>
      </c>
      <c r="T322" s="190">
        <f>S322*H322</f>
        <v>0</v>
      </c>
      <c r="U322" s="38"/>
      <c r="V322" s="38"/>
      <c r="W322" s="38"/>
      <c r="X322" s="38"/>
      <c r="Y322" s="38"/>
      <c r="Z322" s="38"/>
      <c r="AA322" s="38"/>
      <c r="AB322" s="38"/>
      <c r="AC322" s="38"/>
      <c r="AD322" s="38"/>
      <c r="AE322" s="38"/>
      <c r="AR322" s="191" t="s">
        <v>350</v>
      </c>
      <c r="AT322" s="191" t="s">
        <v>180</v>
      </c>
      <c r="AU322" s="191" t="s">
        <v>87</v>
      </c>
      <c r="AY322" s="19" t="s">
        <v>177</v>
      </c>
      <c r="BE322" s="192">
        <f>IF(N322="základní",J322,0)</f>
        <v>0</v>
      </c>
      <c r="BF322" s="192">
        <f>IF(N322="snížená",J322,0)</f>
        <v>0</v>
      </c>
      <c r="BG322" s="192">
        <f>IF(N322="zákl. přenesená",J322,0)</f>
        <v>0</v>
      </c>
      <c r="BH322" s="192">
        <f>IF(N322="sníž. přenesená",J322,0)</f>
        <v>0</v>
      </c>
      <c r="BI322" s="192">
        <f>IF(N322="nulová",J322,0)</f>
        <v>0</v>
      </c>
      <c r="BJ322" s="19" t="s">
        <v>85</v>
      </c>
      <c r="BK322" s="192">
        <f>ROUND(I322*H322,2)</f>
        <v>0</v>
      </c>
      <c r="BL322" s="19" t="s">
        <v>350</v>
      </c>
      <c r="BM322" s="191" t="s">
        <v>1016</v>
      </c>
    </row>
    <row r="323" s="14" customFormat="1">
      <c r="A323" s="14"/>
      <c r="B323" s="210"/>
      <c r="C323" s="14"/>
      <c r="D323" s="193" t="s">
        <v>271</v>
      </c>
      <c r="E323" s="211" t="s">
        <v>1</v>
      </c>
      <c r="F323" s="212" t="s">
        <v>1495</v>
      </c>
      <c r="G323" s="14"/>
      <c r="H323" s="213">
        <v>5</v>
      </c>
      <c r="I323" s="214"/>
      <c r="J323" s="14"/>
      <c r="K323" s="14"/>
      <c r="L323" s="210"/>
      <c r="M323" s="215"/>
      <c r="N323" s="216"/>
      <c r="O323" s="216"/>
      <c r="P323" s="216"/>
      <c r="Q323" s="216"/>
      <c r="R323" s="216"/>
      <c r="S323" s="216"/>
      <c r="T323" s="217"/>
      <c r="U323" s="14"/>
      <c r="V323" s="14"/>
      <c r="W323" s="14"/>
      <c r="X323" s="14"/>
      <c r="Y323" s="14"/>
      <c r="Z323" s="14"/>
      <c r="AA323" s="14"/>
      <c r="AB323" s="14"/>
      <c r="AC323" s="14"/>
      <c r="AD323" s="14"/>
      <c r="AE323" s="14"/>
      <c r="AT323" s="211" t="s">
        <v>271</v>
      </c>
      <c r="AU323" s="211" t="s">
        <v>87</v>
      </c>
      <c r="AV323" s="14" t="s">
        <v>87</v>
      </c>
      <c r="AW323" s="14" t="s">
        <v>32</v>
      </c>
      <c r="AX323" s="14" t="s">
        <v>77</v>
      </c>
      <c r="AY323" s="211" t="s">
        <v>177</v>
      </c>
    </row>
    <row r="324" s="15" customFormat="1">
      <c r="A324" s="15"/>
      <c r="B324" s="218"/>
      <c r="C324" s="15"/>
      <c r="D324" s="193" t="s">
        <v>271</v>
      </c>
      <c r="E324" s="219" t="s">
        <v>1</v>
      </c>
      <c r="F324" s="220" t="s">
        <v>276</v>
      </c>
      <c r="G324" s="15"/>
      <c r="H324" s="221">
        <v>5</v>
      </c>
      <c r="I324" s="222"/>
      <c r="J324" s="15"/>
      <c r="K324" s="15"/>
      <c r="L324" s="218"/>
      <c r="M324" s="223"/>
      <c r="N324" s="224"/>
      <c r="O324" s="224"/>
      <c r="P324" s="224"/>
      <c r="Q324" s="224"/>
      <c r="R324" s="224"/>
      <c r="S324" s="224"/>
      <c r="T324" s="225"/>
      <c r="U324" s="15"/>
      <c r="V324" s="15"/>
      <c r="W324" s="15"/>
      <c r="X324" s="15"/>
      <c r="Y324" s="15"/>
      <c r="Z324" s="15"/>
      <c r="AA324" s="15"/>
      <c r="AB324" s="15"/>
      <c r="AC324" s="15"/>
      <c r="AD324" s="15"/>
      <c r="AE324" s="15"/>
      <c r="AT324" s="219" t="s">
        <v>271</v>
      </c>
      <c r="AU324" s="219" t="s">
        <v>87</v>
      </c>
      <c r="AV324" s="15" t="s">
        <v>269</v>
      </c>
      <c r="AW324" s="15" t="s">
        <v>32</v>
      </c>
      <c r="AX324" s="15" t="s">
        <v>85</v>
      </c>
      <c r="AY324" s="219" t="s">
        <v>177</v>
      </c>
    </row>
    <row r="325" s="2" customFormat="1" ht="24.15" customHeight="1">
      <c r="A325" s="38"/>
      <c r="B325" s="179"/>
      <c r="C325" s="180" t="s">
        <v>664</v>
      </c>
      <c r="D325" s="180" t="s">
        <v>180</v>
      </c>
      <c r="E325" s="181" t="s">
        <v>1496</v>
      </c>
      <c r="F325" s="182" t="s">
        <v>1497</v>
      </c>
      <c r="G325" s="183" t="s">
        <v>1425</v>
      </c>
      <c r="H325" s="184">
        <v>1</v>
      </c>
      <c r="I325" s="185"/>
      <c r="J325" s="186">
        <f>ROUND(I325*H325,2)</f>
        <v>0</v>
      </c>
      <c r="K325" s="182" t="s">
        <v>268</v>
      </c>
      <c r="L325" s="39"/>
      <c r="M325" s="187" t="s">
        <v>1</v>
      </c>
      <c r="N325" s="188" t="s">
        <v>42</v>
      </c>
      <c r="O325" s="77"/>
      <c r="P325" s="189">
        <f>O325*H325</f>
        <v>0</v>
      </c>
      <c r="Q325" s="189">
        <v>0.010579313200000001</v>
      </c>
      <c r="R325" s="189">
        <f>Q325*H325</f>
        <v>0.010579313200000001</v>
      </c>
      <c r="S325" s="189">
        <v>0</v>
      </c>
      <c r="T325" s="190">
        <f>S325*H325</f>
        <v>0</v>
      </c>
      <c r="U325" s="38"/>
      <c r="V325" s="38"/>
      <c r="W325" s="38"/>
      <c r="X325" s="38"/>
      <c r="Y325" s="38"/>
      <c r="Z325" s="38"/>
      <c r="AA325" s="38"/>
      <c r="AB325" s="38"/>
      <c r="AC325" s="38"/>
      <c r="AD325" s="38"/>
      <c r="AE325" s="38"/>
      <c r="AR325" s="191" t="s">
        <v>350</v>
      </c>
      <c r="AT325" s="191" t="s">
        <v>180</v>
      </c>
      <c r="AU325" s="191" t="s">
        <v>87</v>
      </c>
      <c r="AY325" s="19" t="s">
        <v>177</v>
      </c>
      <c r="BE325" s="192">
        <f>IF(N325="základní",J325,0)</f>
        <v>0</v>
      </c>
      <c r="BF325" s="192">
        <f>IF(N325="snížená",J325,0)</f>
        <v>0</v>
      </c>
      <c r="BG325" s="192">
        <f>IF(N325="zákl. přenesená",J325,0)</f>
        <v>0</v>
      </c>
      <c r="BH325" s="192">
        <f>IF(N325="sníž. přenesená",J325,0)</f>
        <v>0</v>
      </c>
      <c r="BI325" s="192">
        <f>IF(N325="nulová",J325,0)</f>
        <v>0</v>
      </c>
      <c r="BJ325" s="19" t="s">
        <v>85</v>
      </c>
      <c r="BK325" s="192">
        <f>ROUND(I325*H325,2)</f>
        <v>0</v>
      </c>
      <c r="BL325" s="19" t="s">
        <v>350</v>
      </c>
      <c r="BM325" s="191" t="s">
        <v>1025</v>
      </c>
    </row>
    <row r="326" s="14" customFormat="1">
      <c r="A326" s="14"/>
      <c r="B326" s="210"/>
      <c r="C326" s="14"/>
      <c r="D326" s="193" t="s">
        <v>271</v>
      </c>
      <c r="E326" s="211" t="s">
        <v>1</v>
      </c>
      <c r="F326" s="212" t="s">
        <v>1498</v>
      </c>
      <c r="G326" s="14"/>
      <c r="H326" s="213">
        <v>1</v>
      </c>
      <c r="I326" s="214"/>
      <c r="J326" s="14"/>
      <c r="K326" s="14"/>
      <c r="L326" s="210"/>
      <c r="M326" s="215"/>
      <c r="N326" s="216"/>
      <c r="O326" s="216"/>
      <c r="P326" s="216"/>
      <c r="Q326" s="216"/>
      <c r="R326" s="216"/>
      <c r="S326" s="216"/>
      <c r="T326" s="217"/>
      <c r="U326" s="14"/>
      <c r="V326" s="14"/>
      <c r="W326" s="14"/>
      <c r="X326" s="14"/>
      <c r="Y326" s="14"/>
      <c r="Z326" s="14"/>
      <c r="AA326" s="14"/>
      <c r="AB326" s="14"/>
      <c r="AC326" s="14"/>
      <c r="AD326" s="14"/>
      <c r="AE326" s="14"/>
      <c r="AT326" s="211" t="s">
        <v>271</v>
      </c>
      <c r="AU326" s="211" t="s">
        <v>87</v>
      </c>
      <c r="AV326" s="14" t="s">
        <v>87</v>
      </c>
      <c r="AW326" s="14" t="s">
        <v>32</v>
      </c>
      <c r="AX326" s="14" t="s">
        <v>77</v>
      </c>
      <c r="AY326" s="211" t="s">
        <v>177</v>
      </c>
    </row>
    <row r="327" s="15" customFormat="1">
      <c r="A327" s="15"/>
      <c r="B327" s="218"/>
      <c r="C327" s="15"/>
      <c r="D327" s="193" t="s">
        <v>271</v>
      </c>
      <c r="E327" s="219" t="s">
        <v>1</v>
      </c>
      <c r="F327" s="220" t="s">
        <v>276</v>
      </c>
      <c r="G327" s="15"/>
      <c r="H327" s="221">
        <v>1</v>
      </c>
      <c r="I327" s="222"/>
      <c r="J327" s="15"/>
      <c r="K327" s="15"/>
      <c r="L327" s="218"/>
      <c r="M327" s="223"/>
      <c r="N327" s="224"/>
      <c r="O327" s="224"/>
      <c r="P327" s="224"/>
      <c r="Q327" s="224"/>
      <c r="R327" s="224"/>
      <c r="S327" s="224"/>
      <c r="T327" s="225"/>
      <c r="U327" s="15"/>
      <c r="V327" s="15"/>
      <c r="W327" s="15"/>
      <c r="X327" s="15"/>
      <c r="Y327" s="15"/>
      <c r="Z327" s="15"/>
      <c r="AA327" s="15"/>
      <c r="AB327" s="15"/>
      <c r="AC327" s="15"/>
      <c r="AD327" s="15"/>
      <c r="AE327" s="15"/>
      <c r="AT327" s="219" t="s">
        <v>271</v>
      </c>
      <c r="AU327" s="219" t="s">
        <v>87</v>
      </c>
      <c r="AV327" s="15" t="s">
        <v>269</v>
      </c>
      <c r="AW327" s="15" t="s">
        <v>32</v>
      </c>
      <c r="AX327" s="15" t="s">
        <v>85</v>
      </c>
      <c r="AY327" s="219" t="s">
        <v>177</v>
      </c>
    </row>
    <row r="328" s="2" customFormat="1" ht="16.5" customHeight="1">
      <c r="A328" s="38"/>
      <c r="B328" s="179"/>
      <c r="C328" s="180" t="s">
        <v>669</v>
      </c>
      <c r="D328" s="180" t="s">
        <v>180</v>
      </c>
      <c r="E328" s="181" t="s">
        <v>1499</v>
      </c>
      <c r="F328" s="182" t="s">
        <v>1500</v>
      </c>
      <c r="G328" s="183" t="s">
        <v>327</v>
      </c>
      <c r="H328" s="184">
        <v>1</v>
      </c>
      <c r="I328" s="185"/>
      <c r="J328" s="186">
        <f>ROUND(I328*H328,2)</f>
        <v>0</v>
      </c>
      <c r="K328" s="182" t="s">
        <v>268</v>
      </c>
      <c r="L328" s="39"/>
      <c r="M328" s="187" t="s">
        <v>1</v>
      </c>
      <c r="N328" s="188" t="s">
        <v>42</v>
      </c>
      <c r="O328" s="77"/>
      <c r="P328" s="189">
        <f>O328*H328</f>
        <v>0</v>
      </c>
      <c r="Q328" s="189">
        <v>0.00027500000000000002</v>
      </c>
      <c r="R328" s="189">
        <f>Q328*H328</f>
        <v>0.00027500000000000002</v>
      </c>
      <c r="S328" s="189">
        <v>0</v>
      </c>
      <c r="T328" s="190">
        <f>S328*H328</f>
        <v>0</v>
      </c>
      <c r="U328" s="38"/>
      <c r="V328" s="38"/>
      <c r="W328" s="38"/>
      <c r="X328" s="38"/>
      <c r="Y328" s="38"/>
      <c r="Z328" s="38"/>
      <c r="AA328" s="38"/>
      <c r="AB328" s="38"/>
      <c r="AC328" s="38"/>
      <c r="AD328" s="38"/>
      <c r="AE328" s="38"/>
      <c r="AR328" s="191" t="s">
        <v>350</v>
      </c>
      <c r="AT328" s="191" t="s">
        <v>180</v>
      </c>
      <c r="AU328" s="191" t="s">
        <v>87</v>
      </c>
      <c r="AY328" s="19" t="s">
        <v>177</v>
      </c>
      <c r="BE328" s="192">
        <f>IF(N328="základní",J328,0)</f>
        <v>0</v>
      </c>
      <c r="BF328" s="192">
        <f>IF(N328="snížená",J328,0)</f>
        <v>0</v>
      </c>
      <c r="BG328" s="192">
        <f>IF(N328="zákl. přenesená",J328,0)</f>
        <v>0</v>
      </c>
      <c r="BH328" s="192">
        <f>IF(N328="sníž. přenesená",J328,0)</f>
        <v>0</v>
      </c>
      <c r="BI328" s="192">
        <f>IF(N328="nulová",J328,0)</f>
        <v>0</v>
      </c>
      <c r="BJ328" s="19" t="s">
        <v>85</v>
      </c>
      <c r="BK328" s="192">
        <f>ROUND(I328*H328,2)</f>
        <v>0</v>
      </c>
      <c r="BL328" s="19" t="s">
        <v>350</v>
      </c>
      <c r="BM328" s="191" t="s">
        <v>1034</v>
      </c>
    </row>
    <row r="329" s="14" customFormat="1">
      <c r="A329" s="14"/>
      <c r="B329" s="210"/>
      <c r="C329" s="14"/>
      <c r="D329" s="193" t="s">
        <v>271</v>
      </c>
      <c r="E329" s="211" t="s">
        <v>1</v>
      </c>
      <c r="F329" s="212" t="s">
        <v>1498</v>
      </c>
      <c r="G329" s="14"/>
      <c r="H329" s="213">
        <v>1</v>
      </c>
      <c r="I329" s="214"/>
      <c r="J329" s="14"/>
      <c r="K329" s="14"/>
      <c r="L329" s="210"/>
      <c r="M329" s="215"/>
      <c r="N329" s="216"/>
      <c r="O329" s="216"/>
      <c r="P329" s="216"/>
      <c r="Q329" s="216"/>
      <c r="R329" s="216"/>
      <c r="S329" s="216"/>
      <c r="T329" s="217"/>
      <c r="U329" s="14"/>
      <c r="V329" s="14"/>
      <c r="W329" s="14"/>
      <c r="X329" s="14"/>
      <c r="Y329" s="14"/>
      <c r="Z329" s="14"/>
      <c r="AA329" s="14"/>
      <c r="AB329" s="14"/>
      <c r="AC329" s="14"/>
      <c r="AD329" s="14"/>
      <c r="AE329" s="14"/>
      <c r="AT329" s="211" t="s">
        <v>271</v>
      </c>
      <c r="AU329" s="211" t="s">
        <v>87</v>
      </c>
      <c r="AV329" s="14" t="s">
        <v>87</v>
      </c>
      <c r="AW329" s="14" t="s">
        <v>32</v>
      </c>
      <c r="AX329" s="14" t="s">
        <v>77</v>
      </c>
      <c r="AY329" s="211" t="s">
        <v>177</v>
      </c>
    </row>
    <row r="330" s="15" customFormat="1">
      <c r="A330" s="15"/>
      <c r="B330" s="218"/>
      <c r="C330" s="15"/>
      <c r="D330" s="193" t="s">
        <v>271</v>
      </c>
      <c r="E330" s="219" t="s">
        <v>1</v>
      </c>
      <c r="F330" s="220" t="s">
        <v>276</v>
      </c>
      <c r="G330" s="15"/>
      <c r="H330" s="221">
        <v>1</v>
      </c>
      <c r="I330" s="222"/>
      <c r="J330" s="15"/>
      <c r="K330" s="15"/>
      <c r="L330" s="218"/>
      <c r="M330" s="223"/>
      <c r="N330" s="224"/>
      <c r="O330" s="224"/>
      <c r="P330" s="224"/>
      <c r="Q330" s="224"/>
      <c r="R330" s="224"/>
      <c r="S330" s="224"/>
      <c r="T330" s="225"/>
      <c r="U330" s="15"/>
      <c r="V330" s="15"/>
      <c r="W330" s="15"/>
      <c r="X330" s="15"/>
      <c r="Y330" s="15"/>
      <c r="Z330" s="15"/>
      <c r="AA330" s="15"/>
      <c r="AB330" s="15"/>
      <c r="AC330" s="15"/>
      <c r="AD330" s="15"/>
      <c r="AE330" s="15"/>
      <c r="AT330" s="219" t="s">
        <v>271</v>
      </c>
      <c r="AU330" s="219" t="s">
        <v>87</v>
      </c>
      <c r="AV330" s="15" t="s">
        <v>269</v>
      </c>
      <c r="AW330" s="15" t="s">
        <v>32</v>
      </c>
      <c r="AX330" s="15" t="s">
        <v>85</v>
      </c>
      <c r="AY330" s="219" t="s">
        <v>177</v>
      </c>
    </row>
    <row r="331" s="2" customFormat="1" ht="24.15" customHeight="1">
      <c r="A331" s="38"/>
      <c r="B331" s="179"/>
      <c r="C331" s="180" t="s">
        <v>674</v>
      </c>
      <c r="D331" s="180" t="s">
        <v>180</v>
      </c>
      <c r="E331" s="181" t="s">
        <v>1501</v>
      </c>
      <c r="F331" s="182" t="s">
        <v>1502</v>
      </c>
      <c r="G331" s="183" t="s">
        <v>1425</v>
      </c>
      <c r="H331" s="184">
        <v>4</v>
      </c>
      <c r="I331" s="185"/>
      <c r="J331" s="186">
        <f>ROUND(I331*H331,2)</f>
        <v>0</v>
      </c>
      <c r="K331" s="182" t="s">
        <v>268</v>
      </c>
      <c r="L331" s="39"/>
      <c r="M331" s="187" t="s">
        <v>1</v>
      </c>
      <c r="N331" s="188" t="s">
        <v>42</v>
      </c>
      <c r="O331" s="77"/>
      <c r="P331" s="189">
        <f>O331*H331</f>
        <v>0</v>
      </c>
      <c r="Q331" s="189">
        <v>0.020729276500000001</v>
      </c>
      <c r="R331" s="189">
        <f>Q331*H331</f>
        <v>0.082917106000000004</v>
      </c>
      <c r="S331" s="189">
        <v>0</v>
      </c>
      <c r="T331" s="190">
        <f>S331*H331</f>
        <v>0</v>
      </c>
      <c r="U331" s="38"/>
      <c r="V331" s="38"/>
      <c r="W331" s="38"/>
      <c r="X331" s="38"/>
      <c r="Y331" s="38"/>
      <c r="Z331" s="38"/>
      <c r="AA331" s="38"/>
      <c r="AB331" s="38"/>
      <c r="AC331" s="38"/>
      <c r="AD331" s="38"/>
      <c r="AE331" s="38"/>
      <c r="AR331" s="191" t="s">
        <v>350</v>
      </c>
      <c r="AT331" s="191" t="s">
        <v>180</v>
      </c>
      <c r="AU331" s="191" t="s">
        <v>87</v>
      </c>
      <c r="AY331" s="19" t="s">
        <v>177</v>
      </c>
      <c r="BE331" s="192">
        <f>IF(N331="základní",J331,0)</f>
        <v>0</v>
      </c>
      <c r="BF331" s="192">
        <f>IF(N331="snížená",J331,0)</f>
        <v>0</v>
      </c>
      <c r="BG331" s="192">
        <f>IF(N331="zákl. přenesená",J331,0)</f>
        <v>0</v>
      </c>
      <c r="BH331" s="192">
        <f>IF(N331="sníž. přenesená",J331,0)</f>
        <v>0</v>
      </c>
      <c r="BI331" s="192">
        <f>IF(N331="nulová",J331,0)</f>
        <v>0</v>
      </c>
      <c r="BJ331" s="19" t="s">
        <v>85</v>
      </c>
      <c r="BK331" s="192">
        <f>ROUND(I331*H331,2)</f>
        <v>0</v>
      </c>
      <c r="BL331" s="19" t="s">
        <v>350</v>
      </c>
      <c r="BM331" s="191" t="s">
        <v>1042</v>
      </c>
    </row>
    <row r="332" s="14" customFormat="1">
      <c r="A332" s="14"/>
      <c r="B332" s="210"/>
      <c r="C332" s="14"/>
      <c r="D332" s="193" t="s">
        <v>271</v>
      </c>
      <c r="E332" s="211" t="s">
        <v>1</v>
      </c>
      <c r="F332" s="212" t="s">
        <v>1503</v>
      </c>
      <c r="G332" s="14"/>
      <c r="H332" s="213">
        <v>4</v>
      </c>
      <c r="I332" s="214"/>
      <c r="J332" s="14"/>
      <c r="K332" s="14"/>
      <c r="L332" s="210"/>
      <c r="M332" s="215"/>
      <c r="N332" s="216"/>
      <c r="O332" s="216"/>
      <c r="P332" s="216"/>
      <c r="Q332" s="216"/>
      <c r="R332" s="216"/>
      <c r="S332" s="216"/>
      <c r="T332" s="217"/>
      <c r="U332" s="14"/>
      <c r="V332" s="14"/>
      <c r="W332" s="14"/>
      <c r="X332" s="14"/>
      <c r="Y332" s="14"/>
      <c r="Z332" s="14"/>
      <c r="AA332" s="14"/>
      <c r="AB332" s="14"/>
      <c r="AC332" s="14"/>
      <c r="AD332" s="14"/>
      <c r="AE332" s="14"/>
      <c r="AT332" s="211" t="s">
        <v>271</v>
      </c>
      <c r="AU332" s="211" t="s">
        <v>87</v>
      </c>
      <c r="AV332" s="14" t="s">
        <v>87</v>
      </c>
      <c r="AW332" s="14" t="s">
        <v>32</v>
      </c>
      <c r="AX332" s="14" t="s">
        <v>77</v>
      </c>
      <c r="AY332" s="211" t="s">
        <v>177</v>
      </c>
    </row>
    <row r="333" s="15" customFormat="1">
      <c r="A333" s="15"/>
      <c r="B333" s="218"/>
      <c r="C333" s="15"/>
      <c r="D333" s="193" t="s">
        <v>271</v>
      </c>
      <c r="E333" s="219" t="s">
        <v>1</v>
      </c>
      <c r="F333" s="220" t="s">
        <v>276</v>
      </c>
      <c r="G333" s="15"/>
      <c r="H333" s="221">
        <v>4</v>
      </c>
      <c r="I333" s="222"/>
      <c r="J333" s="15"/>
      <c r="K333" s="15"/>
      <c r="L333" s="218"/>
      <c r="M333" s="223"/>
      <c r="N333" s="224"/>
      <c r="O333" s="224"/>
      <c r="P333" s="224"/>
      <c r="Q333" s="224"/>
      <c r="R333" s="224"/>
      <c r="S333" s="224"/>
      <c r="T333" s="225"/>
      <c r="U333" s="15"/>
      <c r="V333" s="15"/>
      <c r="W333" s="15"/>
      <c r="X333" s="15"/>
      <c r="Y333" s="15"/>
      <c r="Z333" s="15"/>
      <c r="AA333" s="15"/>
      <c r="AB333" s="15"/>
      <c r="AC333" s="15"/>
      <c r="AD333" s="15"/>
      <c r="AE333" s="15"/>
      <c r="AT333" s="219" t="s">
        <v>271</v>
      </c>
      <c r="AU333" s="219" t="s">
        <v>87</v>
      </c>
      <c r="AV333" s="15" t="s">
        <v>269</v>
      </c>
      <c r="AW333" s="15" t="s">
        <v>32</v>
      </c>
      <c r="AX333" s="15" t="s">
        <v>85</v>
      </c>
      <c r="AY333" s="219" t="s">
        <v>177</v>
      </c>
    </row>
    <row r="334" s="2" customFormat="1" ht="21.75" customHeight="1">
      <c r="A334" s="38"/>
      <c r="B334" s="179"/>
      <c r="C334" s="180" t="s">
        <v>680</v>
      </c>
      <c r="D334" s="180" t="s">
        <v>180</v>
      </c>
      <c r="E334" s="181" t="s">
        <v>1504</v>
      </c>
      <c r="F334" s="182" t="s">
        <v>1505</v>
      </c>
      <c r="G334" s="183" t="s">
        <v>1425</v>
      </c>
      <c r="H334" s="184">
        <v>4</v>
      </c>
      <c r="I334" s="185"/>
      <c r="J334" s="186">
        <f>ROUND(I334*H334,2)</f>
        <v>0</v>
      </c>
      <c r="K334" s="182" t="s">
        <v>1</v>
      </c>
      <c r="L334" s="39"/>
      <c r="M334" s="187" t="s">
        <v>1</v>
      </c>
      <c r="N334" s="188" t="s">
        <v>42</v>
      </c>
      <c r="O334" s="77"/>
      <c r="P334" s="189">
        <f>O334*H334</f>
        <v>0</v>
      </c>
      <c r="Q334" s="189">
        <v>0</v>
      </c>
      <c r="R334" s="189">
        <f>Q334*H334</f>
        <v>0</v>
      </c>
      <c r="S334" s="189">
        <v>0</v>
      </c>
      <c r="T334" s="190">
        <f>S334*H334</f>
        <v>0</v>
      </c>
      <c r="U334" s="38"/>
      <c r="V334" s="38"/>
      <c r="W334" s="38"/>
      <c r="X334" s="38"/>
      <c r="Y334" s="38"/>
      <c r="Z334" s="38"/>
      <c r="AA334" s="38"/>
      <c r="AB334" s="38"/>
      <c r="AC334" s="38"/>
      <c r="AD334" s="38"/>
      <c r="AE334" s="38"/>
      <c r="AR334" s="191" t="s">
        <v>350</v>
      </c>
      <c r="AT334" s="191" t="s">
        <v>180</v>
      </c>
      <c r="AU334" s="191" t="s">
        <v>87</v>
      </c>
      <c r="AY334" s="19" t="s">
        <v>177</v>
      </c>
      <c r="BE334" s="192">
        <f>IF(N334="základní",J334,0)</f>
        <v>0</v>
      </c>
      <c r="BF334" s="192">
        <f>IF(N334="snížená",J334,0)</f>
        <v>0</v>
      </c>
      <c r="BG334" s="192">
        <f>IF(N334="zákl. přenesená",J334,0)</f>
        <v>0</v>
      </c>
      <c r="BH334" s="192">
        <f>IF(N334="sníž. přenesená",J334,0)</f>
        <v>0</v>
      </c>
      <c r="BI334" s="192">
        <f>IF(N334="nulová",J334,0)</f>
        <v>0</v>
      </c>
      <c r="BJ334" s="19" t="s">
        <v>85</v>
      </c>
      <c r="BK334" s="192">
        <f>ROUND(I334*H334,2)</f>
        <v>0</v>
      </c>
      <c r="BL334" s="19" t="s">
        <v>350</v>
      </c>
      <c r="BM334" s="191" t="s">
        <v>1050</v>
      </c>
    </row>
    <row r="335" s="14" customFormat="1">
      <c r="A335" s="14"/>
      <c r="B335" s="210"/>
      <c r="C335" s="14"/>
      <c r="D335" s="193" t="s">
        <v>271</v>
      </c>
      <c r="E335" s="211" t="s">
        <v>1</v>
      </c>
      <c r="F335" s="212" t="s">
        <v>1503</v>
      </c>
      <c r="G335" s="14"/>
      <c r="H335" s="213">
        <v>4</v>
      </c>
      <c r="I335" s="214"/>
      <c r="J335" s="14"/>
      <c r="K335" s="14"/>
      <c r="L335" s="210"/>
      <c r="M335" s="215"/>
      <c r="N335" s="216"/>
      <c r="O335" s="216"/>
      <c r="P335" s="216"/>
      <c r="Q335" s="216"/>
      <c r="R335" s="216"/>
      <c r="S335" s="216"/>
      <c r="T335" s="217"/>
      <c r="U335" s="14"/>
      <c r="V335" s="14"/>
      <c r="W335" s="14"/>
      <c r="X335" s="14"/>
      <c r="Y335" s="14"/>
      <c r="Z335" s="14"/>
      <c r="AA335" s="14"/>
      <c r="AB335" s="14"/>
      <c r="AC335" s="14"/>
      <c r="AD335" s="14"/>
      <c r="AE335" s="14"/>
      <c r="AT335" s="211" t="s">
        <v>271</v>
      </c>
      <c r="AU335" s="211" t="s">
        <v>87</v>
      </c>
      <c r="AV335" s="14" t="s">
        <v>87</v>
      </c>
      <c r="AW335" s="14" t="s">
        <v>32</v>
      </c>
      <c r="AX335" s="14" t="s">
        <v>77</v>
      </c>
      <c r="AY335" s="211" t="s">
        <v>177</v>
      </c>
    </row>
    <row r="336" s="15" customFormat="1">
      <c r="A336" s="15"/>
      <c r="B336" s="218"/>
      <c r="C336" s="15"/>
      <c r="D336" s="193" t="s">
        <v>271</v>
      </c>
      <c r="E336" s="219" t="s">
        <v>1</v>
      </c>
      <c r="F336" s="220" t="s">
        <v>276</v>
      </c>
      <c r="G336" s="15"/>
      <c r="H336" s="221">
        <v>4</v>
      </c>
      <c r="I336" s="222"/>
      <c r="J336" s="15"/>
      <c r="K336" s="15"/>
      <c r="L336" s="218"/>
      <c r="M336" s="223"/>
      <c r="N336" s="224"/>
      <c r="O336" s="224"/>
      <c r="P336" s="224"/>
      <c r="Q336" s="224"/>
      <c r="R336" s="224"/>
      <c r="S336" s="224"/>
      <c r="T336" s="225"/>
      <c r="U336" s="15"/>
      <c r="V336" s="15"/>
      <c r="W336" s="15"/>
      <c r="X336" s="15"/>
      <c r="Y336" s="15"/>
      <c r="Z336" s="15"/>
      <c r="AA336" s="15"/>
      <c r="AB336" s="15"/>
      <c r="AC336" s="15"/>
      <c r="AD336" s="15"/>
      <c r="AE336" s="15"/>
      <c r="AT336" s="219" t="s">
        <v>271</v>
      </c>
      <c r="AU336" s="219" t="s">
        <v>87</v>
      </c>
      <c r="AV336" s="15" t="s">
        <v>269</v>
      </c>
      <c r="AW336" s="15" t="s">
        <v>32</v>
      </c>
      <c r="AX336" s="15" t="s">
        <v>85</v>
      </c>
      <c r="AY336" s="219" t="s">
        <v>177</v>
      </c>
    </row>
    <row r="337" s="2" customFormat="1" ht="24.15" customHeight="1">
      <c r="A337" s="38"/>
      <c r="B337" s="179"/>
      <c r="C337" s="180" t="s">
        <v>684</v>
      </c>
      <c r="D337" s="180" t="s">
        <v>180</v>
      </c>
      <c r="E337" s="181" t="s">
        <v>1506</v>
      </c>
      <c r="F337" s="182" t="s">
        <v>1507</v>
      </c>
      <c r="G337" s="183" t="s">
        <v>327</v>
      </c>
      <c r="H337" s="184">
        <v>4</v>
      </c>
      <c r="I337" s="185"/>
      <c r="J337" s="186">
        <f>ROUND(I337*H337,2)</f>
        <v>0</v>
      </c>
      <c r="K337" s="182" t="s">
        <v>1</v>
      </c>
      <c r="L337" s="39"/>
      <c r="M337" s="187" t="s">
        <v>1</v>
      </c>
      <c r="N337" s="188" t="s">
        <v>42</v>
      </c>
      <c r="O337" s="77"/>
      <c r="P337" s="189">
        <f>O337*H337</f>
        <v>0</v>
      </c>
      <c r="Q337" s="189">
        <v>0</v>
      </c>
      <c r="R337" s="189">
        <f>Q337*H337</f>
        <v>0</v>
      </c>
      <c r="S337" s="189">
        <v>0</v>
      </c>
      <c r="T337" s="190">
        <f>S337*H337</f>
        <v>0</v>
      </c>
      <c r="U337" s="38"/>
      <c r="V337" s="38"/>
      <c r="W337" s="38"/>
      <c r="X337" s="38"/>
      <c r="Y337" s="38"/>
      <c r="Z337" s="38"/>
      <c r="AA337" s="38"/>
      <c r="AB337" s="38"/>
      <c r="AC337" s="38"/>
      <c r="AD337" s="38"/>
      <c r="AE337" s="38"/>
      <c r="AR337" s="191" t="s">
        <v>350</v>
      </c>
      <c r="AT337" s="191" t="s">
        <v>180</v>
      </c>
      <c r="AU337" s="191" t="s">
        <v>87</v>
      </c>
      <c r="AY337" s="19" t="s">
        <v>177</v>
      </c>
      <c r="BE337" s="192">
        <f>IF(N337="základní",J337,0)</f>
        <v>0</v>
      </c>
      <c r="BF337" s="192">
        <f>IF(N337="snížená",J337,0)</f>
        <v>0</v>
      </c>
      <c r="BG337" s="192">
        <f>IF(N337="zákl. přenesená",J337,0)</f>
        <v>0</v>
      </c>
      <c r="BH337" s="192">
        <f>IF(N337="sníž. přenesená",J337,0)</f>
        <v>0</v>
      </c>
      <c r="BI337" s="192">
        <f>IF(N337="nulová",J337,0)</f>
        <v>0</v>
      </c>
      <c r="BJ337" s="19" t="s">
        <v>85</v>
      </c>
      <c r="BK337" s="192">
        <f>ROUND(I337*H337,2)</f>
        <v>0</v>
      </c>
      <c r="BL337" s="19" t="s">
        <v>350</v>
      </c>
      <c r="BM337" s="191" t="s">
        <v>1058</v>
      </c>
    </row>
    <row r="338" s="14" customFormat="1">
      <c r="A338" s="14"/>
      <c r="B338" s="210"/>
      <c r="C338" s="14"/>
      <c r="D338" s="193" t="s">
        <v>271</v>
      </c>
      <c r="E338" s="211" t="s">
        <v>1</v>
      </c>
      <c r="F338" s="212" t="s">
        <v>1503</v>
      </c>
      <c r="G338" s="14"/>
      <c r="H338" s="213">
        <v>4</v>
      </c>
      <c r="I338" s="214"/>
      <c r="J338" s="14"/>
      <c r="K338" s="14"/>
      <c r="L338" s="210"/>
      <c r="M338" s="215"/>
      <c r="N338" s="216"/>
      <c r="O338" s="216"/>
      <c r="P338" s="216"/>
      <c r="Q338" s="216"/>
      <c r="R338" s="216"/>
      <c r="S338" s="216"/>
      <c r="T338" s="217"/>
      <c r="U338" s="14"/>
      <c r="V338" s="14"/>
      <c r="W338" s="14"/>
      <c r="X338" s="14"/>
      <c r="Y338" s="14"/>
      <c r="Z338" s="14"/>
      <c r="AA338" s="14"/>
      <c r="AB338" s="14"/>
      <c r="AC338" s="14"/>
      <c r="AD338" s="14"/>
      <c r="AE338" s="14"/>
      <c r="AT338" s="211" t="s">
        <v>271</v>
      </c>
      <c r="AU338" s="211" t="s">
        <v>87</v>
      </c>
      <c r="AV338" s="14" t="s">
        <v>87</v>
      </c>
      <c r="AW338" s="14" t="s">
        <v>32</v>
      </c>
      <c r="AX338" s="14" t="s">
        <v>77</v>
      </c>
      <c r="AY338" s="211" t="s">
        <v>177</v>
      </c>
    </row>
    <row r="339" s="15" customFormat="1">
      <c r="A339" s="15"/>
      <c r="B339" s="218"/>
      <c r="C339" s="15"/>
      <c r="D339" s="193" t="s">
        <v>271</v>
      </c>
      <c r="E339" s="219" t="s">
        <v>1</v>
      </c>
      <c r="F339" s="220" t="s">
        <v>276</v>
      </c>
      <c r="G339" s="15"/>
      <c r="H339" s="221">
        <v>4</v>
      </c>
      <c r="I339" s="222"/>
      <c r="J339" s="15"/>
      <c r="K339" s="15"/>
      <c r="L339" s="218"/>
      <c r="M339" s="223"/>
      <c r="N339" s="224"/>
      <c r="O339" s="224"/>
      <c r="P339" s="224"/>
      <c r="Q339" s="224"/>
      <c r="R339" s="224"/>
      <c r="S339" s="224"/>
      <c r="T339" s="225"/>
      <c r="U339" s="15"/>
      <c r="V339" s="15"/>
      <c r="W339" s="15"/>
      <c r="X339" s="15"/>
      <c r="Y339" s="15"/>
      <c r="Z339" s="15"/>
      <c r="AA339" s="15"/>
      <c r="AB339" s="15"/>
      <c r="AC339" s="15"/>
      <c r="AD339" s="15"/>
      <c r="AE339" s="15"/>
      <c r="AT339" s="219" t="s">
        <v>271</v>
      </c>
      <c r="AU339" s="219" t="s">
        <v>87</v>
      </c>
      <c r="AV339" s="15" t="s">
        <v>269</v>
      </c>
      <c r="AW339" s="15" t="s">
        <v>32</v>
      </c>
      <c r="AX339" s="15" t="s">
        <v>85</v>
      </c>
      <c r="AY339" s="219" t="s">
        <v>177</v>
      </c>
    </row>
    <row r="340" s="2" customFormat="1" ht="16.5" customHeight="1">
      <c r="A340" s="38"/>
      <c r="B340" s="179"/>
      <c r="C340" s="180" t="s">
        <v>690</v>
      </c>
      <c r="D340" s="180" t="s">
        <v>180</v>
      </c>
      <c r="E340" s="181" t="s">
        <v>1508</v>
      </c>
      <c r="F340" s="182" t="s">
        <v>1509</v>
      </c>
      <c r="G340" s="183" t="s">
        <v>327</v>
      </c>
      <c r="H340" s="184">
        <v>4</v>
      </c>
      <c r="I340" s="185"/>
      <c r="J340" s="186">
        <f>ROUND(I340*H340,2)</f>
        <v>0</v>
      </c>
      <c r="K340" s="182" t="s">
        <v>268</v>
      </c>
      <c r="L340" s="39"/>
      <c r="M340" s="187" t="s">
        <v>1</v>
      </c>
      <c r="N340" s="188" t="s">
        <v>42</v>
      </c>
      <c r="O340" s="77"/>
      <c r="P340" s="189">
        <f>O340*H340</f>
        <v>0</v>
      </c>
      <c r="Q340" s="189">
        <v>0.00013999999999999999</v>
      </c>
      <c r="R340" s="189">
        <f>Q340*H340</f>
        <v>0.00055999999999999995</v>
      </c>
      <c r="S340" s="189">
        <v>0</v>
      </c>
      <c r="T340" s="190">
        <f>S340*H340</f>
        <v>0</v>
      </c>
      <c r="U340" s="38"/>
      <c r="V340" s="38"/>
      <c r="W340" s="38"/>
      <c r="X340" s="38"/>
      <c r="Y340" s="38"/>
      <c r="Z340" s="38"/>
      <c r="AA340" s="38"/>
      <c r="AB340" s="38"/>
      <c r="AC340" s="38"/>
      <c r="AD340" s="38"/>
      <c r="AE340" s="38"/>
      <c r="AR340" s="191" t="s">
        <v>350</v>
      </c>
      <c r="AT340" s="191" t="s">
        <v>180</v>
      </c>
      <c r="AU340" s="191" t="s">
        <v>87</v>
      </c>
      <c r="AY340" s="19" t="s">
        <v>177</v>
      </c>
      <c r="BE340" s="192">
        <f>IF(N340="základní",J340,0)</f>
        <v>0</v>
      </c>
      <c r="BF340" s="192">
        <f>IF(N340="snížená",J340,0)</f>
        <v>0</v>
      </c>
      <c r="BG340" s="192">
        <f>IF(N340="zákl. přenesená",J340,0)</f>
        <v>0</v>
      </c>
      <c r="BH340" s="192">
        <f>IF(N340="sníž. přenesená",J340,0)</f>
        <v>0</v>
      </c>
      <c r="BI340" s="192">
        <f>IF(N340="nulová",J340,0)</f>
        <v>0</v>
      </c>
      <c r="BJ340" s="19" t="s">
        <v>85</v>
      </c>
      <c r="BK340" s="192">
        <f>ROUND(I340*H340,2)</f>
        <v>0</v>
      </c>
      <c r="BL340" s="19" t="s">
        <v>350</v>
      </c>
      <c r="BM340" s="191" t="s">
        <v>1067</v>
      </c>
    </row>
    <row r="341" s="14" customFormat="1">
      <c r="A341" s="14"/>
      <c r="B341" s="210"/>
      <c r="C341" s="14"/>
      <c r="D341" s="193" t="s">
        <v>271</v>
      </c>
      <c r="E341" s="211" t="s">
        <v>1</v>
      </c>
      <c r="F341" s="212" t="s">
        <v>1503</v>
      </c>
      <c r="G341" s="14"/>
      <c r="H341" s="213">
        <v>4</v>
      </c>
      <c r="I341" s="214"/>
      <c r="J341" s="14"/>
      <c r="K341" s="14"/>
      <c r="L341" s="210"/>
      <c r="M341" s="215"/>
      <c r="N341" s="216"/>
      <c r="O341" s="216"/>
      <c r="P341" s="216"/>
      <c r="Q341" s="216"/>
      <c r="R341" s="216"/>
      <c r="S341" s="216"/>
      <c r="T341" s="217"/>
      <c r="U341" s="14"/>
      <c r="V341" s="14"/>
      <c r="W341" s="14"/>
      <c r="X341" s="14"/>
      <c r="Y341" s="14"/>
      <c r="Z341" s="14"/>
      <c r="AA341" s="14"/>
      <c r="AB341" s="14"/>
      <c r="AC341" s="14"/>
      <c r="AD341" s="14"/>
      <c r="AE341" s="14"/>
      <c r="AT341" s="211" t="s">
        <v>271</v>
      </c>
      <c r="AU341" s="211" t="s">
        <v>87</v>
      </c>
      <c r="AV341" s="14" t="s">
        <v>87</v>
      </c>
      <c r="AW341" s="14" t="s">
        <v>32</v>
      </c>
      <c r="AX341" s="14" t="s">
        <v>77</v>
      </c>
      <c r="AY341" s="211" t="s">
        <v>177</v>
      </c>
    </row>
    <row r="342" s="15" customFormat="1">
      <c r="A342" s="15"/>
      <c r="B342" s="218"/>
      <c r="C342" s="15"/>
      <c r="D342" s="193" t="s">
        <v>271</v>
      </c>
      <c r="E342" s="219" t="s">
        <v>1</v>
      </c>
      <c r="F342" s="220" t="s">
        <v>276</v>
      </c>
      <c r="G342" s="15"/>
      <c r="H342" s="221">
        <v>4</v>
      </c>
      <c r="I342" s="222"/>
      <c r="J342" s="15"/>
      <c r="K342" s="15"/>
      <c r="L342" s="218"/>
      <c r="M342" s="223"/>
      <c r="N342" s="224"/>
      <c r="O342" s="224"/>
      <c r="P342" s="224"/>
      <c r="Q342" s="224"/>
      <c r="R342" s="224"/>
      <c r="S342" s="224"/>
      <c r="T342" s="225"/>
      <c r="U342" s="15"/>
      <c r="V342" s="15"/>
      <c r="W342" s="15"/>
      <c r="X342" s="15"/>
      <c r="Y342" s="15"/>
      <c r="Z342" s="15"/>
      <c r="AA342" s="15"/>
      <c r="AB342" s="15"/>
      <c r="AC342" s="15"/>
      <c r="AD342" s="15"/>
      <c r="AE342" s="15"/>
      <c r="AT342" s="219" t="s">
        <v>271</v>
      </c>
      <c r="AU342" s="219" t="s">
        <v>87</v>
      </c>
      <c r="AV342" s="15" t="s">
        <v>269</v>
      </c>
      <c r="AW342" s="15" t="s">
        <v>32</v>
      </c>
      <c r="AX342" s="15" t="s">
        <v>85</v>
      </c>
      <c r="AY342" s="219" t="s">
        <v>177</v>
      </c>
    </row>
    <row r="343" s="2" customFormat="1" ht="24.15" customHeight="1">
      <c r="A343" s="38"/>
      <c r="B343" s="179"/>
      <c r="C343" s="180" t="s">
        <v>694</v>
      </c>
      <c r="D343" s="180" t="s">
        <v>180</v>
      </c>
      <c r="E343" s="181" t="s">
        <v>1510</v>
      </c>
      <c r="F343" s="182" t="s">
        <v>1511</v>
      </c>
      <c r="G343" s="183" t="s">
        <v>327</v>
      </c>
      <c r="H343" s="184">
        <v>4</v>
      </c>
      <c r="I343" s="185"/>
      <c r="J343" s="186">
        <f>ROUND(I343*H343,2)</f>
        <v>0</v>
      </c>
      <c r="K343" s="182" t="s">
        <v>268</v>
      </c>
      <c r="L343" s="39"/>
      <c r="M343" s="187" t="s">
        <v>1</v>
      </c>
      <c r="N343" s="188" t="s">
        <v>42</v>
      </c>
      <c r="O343" s="77"/>
      <c r="P343" s="189">
        <f>O343*H343</f>
        <v>0</v>
      </c>
      <c r="Q343" s="189">
        <v>0.0053515000000000004</v>
      </c>
      <c r="R343" s="189">
        <f>Q343*H343</f>
        <v>0.021406000000000001</v>
      </c>
      <c r="S343" s="189">
        <v>0</v>
      </c>
      <c r="T343" s="190">
        <f>S343*H343</f>
        <v>0</v>
      </c>
      <c r="U343" s="38"/>
      <c r="V343" s="38"/>
      <c r="W343" s="38"/>
      <c r="X343" s="38"/>
      <c r="Y343" s="38"/>
      <c r="Z343" s="38"/>
      <c r="AA343" s="38"/>
      <c r="AB343" s="38"/>
      <c r="AC343" s="38"/>
      <c r="AD343" s="38"/>
      <c r="AE343" s="38"/>
      <c r="AR343" s="191" t="s">
        <v>350</v>
      </c>
      <c r="AT343" s="191" t="s">
        <v>180</v>
      </c>
      <c r="AU343" s="191" t="s">
        <v>87</v>
      </c>
      <c r="AY343" s="19" t="s">
        <v>177</v>
      </c>
      <c r="BE343" s="192">
        <f>IF(N343="základní",J343,0)</f>
        <v>0</v>
      </c>
      <c r="BF343" s="192">
        <f>IF(N343="snížená",J343,0)</f>
        <v>0</v>
      </c>
      <c r="BG343" s="192">
        <f>IF(N343="zákl. přenesená",J343,0)</f>
        <v>0</v>
      </c>
      <c r="BH343" s="192">
        <f>IF(N343="sníž. přenesená",J343,0)</f>
        <v>0</v>
      </c>
      <c r="BI343" s="192">
        <f>IF(N343="nulová",J343,0)</f>
        <v>0</v>
      </c>
      <c r="BJ343" s="19" t="s">
        <v>85</v>
      </c>
      <c r="BK343" s="192">
        <f>ROUND(I343*H343,2)</f>
        <v>0</v>
      </c>
      <c r="BL343" s="19" t="s">
        <v>350</v>
      </c>
      <c r="BM343" s="191" t="s">
        <v>1076</v>
      </c>
    </row>
    <row r="344" s="14" customFormat="1">
      <c r="A344" s="14"/>
      <c r="B344" s="210"/>
      <c r="C344" s="14"/>
      <c r="D344" s="193" t="s">
        <v>271</v>
      </c>
      <c r="E344" s="211" t="s">
        <v>1</v>
      </c>
      <c r="F344" s="212" t="s">
        <v>1512</v>
      </c>
      <c r="G344" s="14"/>
      <c r="H344" s="213">
        <v>4</v>
      </c>
      <c r="I344" s="214"/>
      <c r="J344" s="14"/>
      <c r="K344" s="14"/>
      <c r="L344" s="210"/>
      <c r="M344" s="215"/>
      <c r="N344" s="216"/>
      <c r="O344" s="216"/>
      <c r="P344" s="216"/>
      <c r="Q344" s="216"/>
      <c r="R344" s="216"/>
      <c r="S344" s="216"/>
      <c r="T344" s="217"/>
      <c r="U344" s="14"/>
      <c r="V344" s="14"/>
      <c r="W344" s="14"/>
      <c r="X344" s="14"/>
      <c r="Y344" s="14"/>
      <c r="Z344" s="14"/>
      <c r="AA344" s="14"/>
      <c r="AB344" s="14"/>
      <c r="AC344" s="14"/>
      <c r="AD344" s="14"/>
      <c r="AE344" s="14"/>
      <c r="AT344" s="211" t="s">
        <v>271</v>
      </c>
      <c r="AU344" s="211" t="s">
        <v>87</v>
      </c>
      <c r="AV344" s="14" t="s">
        <v>87</v>
      </c>
      <c r="AW344" s="14" t="s">
        <v>32</v>
      </c>
      <c r="AX344" s="14" t="s">
        <v>77</v>
      </c>
      <c r="AY344" s="211" t="s">
        <v>177</v>
      </c>
    </row>
    <row r="345" s="15" customFormat="1">
      <c r="A345" s="15"/>
      <c r="B345" s="218"/>
      <c r="C345" s="15"/>
      <c r="D345" s="193" t="s">
        <v>271</v>
      </c>
      <c r="E345" s="219" t="s">
        <v>1</v>
      </c>
      <c r="F345" s="220" t="s">
        <v>276</v>
      </c>
      <c r="G345" s="15"/>
      <c r="H345" s="221">
        <v>4</v>
      </c>
      <c r="I345" s="222"/>
      <c r="J345" s="15"/>
      <c r="K345" s="15"/>
      <c r="L345" s="218"/>
      <c r="M345" s="223"/>
      <c r="N345" s="224"/>
      <c r="O345" s="224"/>
      <c r="P345" s="224"/>
      <c r="Q345" s="224"/>
      <c r="R345" s="224"/>
      <c r="S345" s="224"/>
      <c r="T345" s="225"/>
      <c r="U345" s="15"/>
      <c r="V345" s="15"/>
      <c r="W345" s="15"/>
      <c r="X345" s="15"/>
      <c r="Y345" s="15"/>
      <c r="Z345" s="15"/>
      <c r="AA345" s="15"/>
      <c r="AB345" s="15"/>
      <c r="AC345" s="15"/>
      <c r="AD345" s="15"/>
      <c r="AE345" s="15"/>
      <c r="AT345" s="219" t="s">
        <v>271</v>
      </c>
      <c r="AU345" s="219" t="s">
        <v>87</v>
      </c>
      <c r="AV345" s="15" t="s">
        <v>269</v>
      </c>
      <c r="AW345" s="15" t="s">
        <v>32</v>
      </c>
      <c r="AX345" s="15" t="s">
        <v>85</v>
      </c>
      <c r="AY345" s="219" t="s">
        <v>177</v>
      </c>
    </row>
    <row r="346" s="2" customFormat="1" ht="24.15" customHeight="1">
      <c r="A346" s="38"/>
      <c r="B346" s="179"/>
      <c r="C346" s="180" t="s">
        <v>698</v>
      </c>
      <c r="D346" s="180" t="s">
        <v>180</v>
      </c>
      <c r="E346" s="181" t="s">
        <v>1513</v>
      </c>
      <c r="F346" s="182" t="s">
        <v>1514</v>
      </c>
      <c r="G346" s="183" t="s">
        <v>1425</v>
      </c>
      <c r="H346" s="184">
        <v>4</v>
      </c>
      <c r="I346" s="185"/>
      <c r="J346" s="186">
        <f>ROUND(I346*H346,2)</f>
        <v>0</v>
      </c>
      <c r="K346" s="182" t="s">
        <v>268</v>
      </c>
      <c r="L346" s="39"/>
      <c r="M346" s="187" t="s">
        <v>1</v>
      </c>
      <c r="N346" s="188" t="s">
        <v>42</v>
      </c>
      <c r="O346" s="77"/>
      <c r="P346" s="189">
        <f>O346*H346</f>
        <v>0</v>
      </c>
      <c r="Q346" s="189">
        <v>0.00183914</v>
      </c>
      <c r="R346" s="189">
        <f>Q346*H346</f>
        <v>0.0073565599999999998</v>
      </c>
      <c r="S346" s="189">
        <v>0</v>
      </c>
      <c r="T346" s="190">
        <f>S346*H346</f>
        <v>0</v>
      </c>
      <c r="U346" s="38"/>
      <c r="V346" s="38"/>
      <c r="W346" s="38"/>
      <c r="X346" s="38"/>
      <c r="Y346" s="38"/>
      <c r="Z346" s="38"/>
      <c r="AA346" s="38"/>
      <c r="AB346" s="38"/>
      <c r="AC346" s="38"/>
      <c r="AD346" s="38"/>
      <c r="AE346" s="38"/>
      <c r="AR346" s="191" t="s">
        <v>350</v>
      </c>
      <c r="AT346" s="191" t="s">
        <v>180</v>
      </c>
      <c r="AU346" s="191" t="s">
        <v>87</v>
      </c>
      <c r="AY346" s="19" t="s">
        <v>177</v>
      </c>
      <c r="BE346" s="192">
        <f>IF(N346="základní",J346,0)</f>
        <v>0</v>
      </c>
      <c r="BF346" s="192">
        <f>IF(N346="snížená",J346,0)</f>
        <v>0</v>
      </c>
      <c r="BG346" s="192">
        <f>IF(N346="zákl. přenesená",J346,0)</f>
        <v>0</v>
      </c>
      <c r="BH346" s="192">
        <f>IF(N346="sníž. přenesená",J346,0)</f>
        <v>0</v>
      </c>
      <c r="BI346" s="192">
        <f>IF(N346="nulová",J346,0)</f>
        <v>0</v>
      </c>
      <c r="BJ346" s="19" t="s">
        <v>85</v>
      </c>
      <c r="BK346" s="192">
        <f>ROUND(I346*H346,2)</f>
        <v>0</v>
      </c>
      <c r="BL346" s="19" t="s">
        <v>350</v>
      </c>
      <c r="BM346" s="191" t="s">
        <v>1084</v>
      </c>
    </row>
    <row r="347" s="14" customFormat="1">
      <c r="A347" s="14"/>
      <c r="B347" s="210"/>
      <c r="C347" s="14"/>
      <c r="D347" s="193" t="s">
        <v>271</v>
      </c>
      <c r="E347" s="211" t="s">
        <v>1</v>
      </c>
      <c r="F347" s="212" t="s">
        <v>1512</v>
      </c>
      <c r="G347" s="14"/>
      <c r="H347" s="213">
        <v>4</v>
      </c>
      <c r="I347" s="214"/>
      <c r="J347" s="14"/>
      <c r="K347" s="14"/>
      <c r="L347" s="210"/>
      <c r="M347" s="215"/>
      <c r="N347" s="216"/>
      <c r="O347" s="216"/>
      <c r="P347" s="216"/>
      <c r="Q347" s="216"/>
      <c r="R347" s="216"/>
      <c r="S347" s="216"/>
      <c r="T347" s="217"/>
      <c r="U347" s="14"/>
      <c r="V347" s="14"/>
      <c r="W347" s="14"/>
      <c r="X347" s="14"/>
      <c r="Y347" s="14"/>
      <c r="Z347" s="14"/>
      <c r="AA347" s="14"/>
      <c r="AB347" s="14"/>
      <c r="AC347" s="14"/>
      <c r="AD347" s="14"/>
      <c r="AE347" s="14"/>
      <c r="AT347" s="211" t="s">
        <v>271</v>
      </c>
      <c r="AU347" s="211" t="s">
        <v>87</v>
      </c>
      <c r="AV347" s="14" t="s">
        <v>87</v>
      </c>
      <c r="AW347" s="14" t="s">
        <v>32</v>
      </c>
      <c r="AX347" s="14" t="s">
        <v>77</v>
      </c>
      <c r="AY347" s="211" t="s">
        <v>177</v>
      </c>
    </row>
    <row r="348" s="15" customFormat="1">
      <c r="A348" s="15"/>
      <c r="B348" s="218"/>
      <c r="C348" s="15"/>
      <c r="D348" s="193" t="s">
        <v>271</v>
      </c>
      <c r="E348" s="219" t="s">
        <v>1</v>
      </c>
      <c r="F348" s="220" t="s">
        <v>276</v>
      </c>
      <c r="G348" s="15"/>
      <c r="H348" s="221">
        <v>4</v>
      </c>
      <c r="I348" s="222"/>
      <c r="J348" s="15"/>
      <c r="K348" s="15"/>
      <c r="L348" s="218"/>
      <c r="M348" s="223"/>
      <c r="N348" s="224"/>
      <c r="O348" s="224"/>
      <c r="P348" s="224"/>
      <c r="Q348" s="224"/>
      <c r="R348" s="224"/>
      <c r="S348" s="224"/>
      <c r="T348" s="225"/>
      <c r="U348" s="15"/>
      <c r="V348" s="15"/>
      <c r="W348" s="15"/>
      <c r="X348" s="15"/>
      <c r="Y348" s="15"/>
      <c r="Z348" s="15"/>
      <c r="AA348" s="15"/>
      <c r="AB348" s="15"/>
      <c r="AC348" s="15"/>
      <c r="AD348" s="15"/>
      <c r="AE348" s="15"/>
      <c r="AT348" s="219" t="s">
        <v>271</v>
      </c>
      <c r="AU348" s="219" t="s">
        <v>87</v>
      </c>
      <c r="AV348" s="15" t="s">
        <v>269</v>
      </c>
      <c r="AW348" s="15" t="s">
        <v>32</v>
      </c>
      <c r="AX348" s="15" t="s">
        <v>85</v>
      </c>
      <c r="AY348" s="219" t="s">
        <v>177</v>
      </c>
    </row>
    <row r="349" s="2" customFormat="1" ht="24.15" customHeight="1">
      <c r="A349" s="38"/>
      <c r="B349" s="179"/>
      <c r="C349" s="180" t="s">
        <v>702</v>
      </c>
      <c r="D349" s="180" t="s">
        <v>180</v>
      </c>
      <c r="E349" s="181" t="s">
        <v>1515</v>
      </c>
      <c r="F349" s="182" t="s">
        <v>1516</v>
      </c>
      <c r="G349" s="183" t="s">
        <v>1425</v>
      </c>
      <c r="H349" s="184">
        <v>2</v>
      </c>
      <c r="I349" s="185"/>
      <c r="J349" s="186">
        <f>ROUND(I349*H349,2)</f>
        <v>0</v>
      </c>
      <c r="K349" s="182" t="s">
        <v>1</v>
      </c>
      <c r="L349" s="39"/>
      <c r="M349" s="187" t="s">
        <v>1</v>
      </c>
      <c r="N349" s="188" t="s">
        <v>42</v>
      </c>
      <c r="O349" s="77"/>
      <c r="P349" s="189">
        <f>O349*H349</f>
        <v>0</v>
      </c>
      <c r="Q349" s="189">
        <v>0</v>
      </c>
      <c r="R349" s="189">
        <f>Q349*H349</f>
        <v>0</v>
      </c>
      <c r="S349" s="189">
        <v>0</v>
      </c>
      <c r="T349" s="190">
        <f>S349*H349</f>
        <v>0</v>
      </c>
      <c r="U349" s="38"/>
      <c r="V349" s="38"/>
      <c r="W349" s="38"/>
      <c r="X349" s="38"/>
      <c r="Y349" s="38"/>
      <c r="Z349" s="38"/>
      <c r="AA349" s="38"/>
      <c r="AB349" s="38"/>
      <c r="AC349" s="38"/>
      <c r="AD349" s="38"/>
      <c r="AE349" s="38"/>
      <c r="AR349" s="191" t="s">
        <v>350</v>
      </c>
      <c r="AT349" s="191" t="s">
        <v>180</v>
      </c>
      <c r="AU349" s="191" t="s">
        <v>87</v>
      </c>
      <c r="AY349" s="19" t="s">
        <v>177</v>
      </c>
      <c r="BE349" s="192">
        <f>IF(N349="základní",J349,0)</f>
        <v>0</v>
      </c>
      <c r="BF349" s="192">
        <f>IF(N349="snížená",J349,0)</f>
        <v>0</v>
      </c>
      <c r="BG349" s="192">
        <f>IF(N349="zákl. přenesená",J349,0)</f>
        <v>0</v>
      </c>
      <c r="BH349" s="192">
        <f>IF(N349="sníž. přenesená",J349,0)</f>
        <v>0</v>
      </c>
      <c r="BI349" s="192">
        <f>IF(N349="nulová",J349,0)</f>
        <v>0</v>
      </c>
      <c r="BJ349" s="19" t="s">
        <v>85</v>
      </c>
      <c r="BK349" s="192">
        <f>ROUND(I349*H349,2)</f>
        <v>0</v>
      </c>
      <c r="BL349" s="19" t="s">
        <v>350</v>
      </c>
      <c r="BM349" s="191" t="s">
        <v>1093</v>
      </c>
    </row>
    <row r="350" s="14" customFormat="1">
      <c r="A350" s="14"/>
      <c r="B350" s="210"/>
      <c r="C350" s="14"/>
      <c r="D350" s="193" t="s">
        <v>271</v>
      </c>
      <c r="E350" s="211" t="s">
        <v>1</v>
      </c>
      <c r="F350" s="212" t="s">
        <v>1517</v>
      </c>
      <c r="G350" s="14"/>
      <c r="H350" s="213">
        <v>2</v>
      </c>
      <c r="I350" s="214"/>
      <c r="J350" s="14"/>
      <c r="K350" s="14"/>
      <c r="L350" s="210"/>
      <c r="M350" s="215"/>
      <c r="N350" s="216"/>
      <c r="O350" s="216"/>
      <c r="P350" s="216"/>
      <c r="Q350" s="216"/>
      <c r="R350" s="216"/>
      <c r="S350" s="216"/>
      <c r="T350" s="217"/>
      <c r="U350" s="14"/>
      <c r="V350" s="14"/>
      <c r="W350" s="14"/>
      <c r="X350" s="14"/>
      <c r="Y350" s="14"/>
      <c r="Z350" s="14"/>
      <c r="AA350" s="14"/>
      <c r="AB350" s="14"/>
      <c r="AC350" s="14"/>
      <c r="AD350" s="14"/>
      <c r="AE350" s="14"/>
      <c r="AT350" s="211" t="s">
        <v>271</v>
      </c>
      <c r="AU350" s="211" t="s">
        <v>87</v>
      </c>
      <c r="AV350" s="14" t="s">
        <v>87</v>
      </c>
      <c r="AW350" s="14" t="s">
        <v>32</v>
      </c>
      <c r="AX350" s="14" t="s">
        <v>77</v>
      </c>
      <c r="AY350" s="211" t="s">
        <v>177</v>
      </c>
    </row>
    <row r="351" s="15" customFormat="1">
      <c r="A351" s="15"/>
      <c r="B351" s="218"/>
      <c r="C351" s="15"/>
      <c r="D351" s="193" t="s">
        <v>271</v>
      </c>
      <c r="E351" s="219" t="s">
        <v>1</v>
      </c>
      <c r="F351" s="220" t="s">
        <v>276</v>
      </c>
      <c r="G351" s="15"/>
      <c r="H351" s="221">
        <v>2</v>
      </c>
      <c r="I351" s="222"/>
      <c r="J351" s="15"/>
      <c r="K351" s="15"/>
      <c r="L351" s="218"/>
      <c r="M351" s="223"/>
      <c r="N351" s="224"/>
      <c r="O351" s="224"/>
      <c r="P351" s="224"/>
      <c r="Q351" s="224"/>
      <c r="R351" s="224"/>
      <c r="S351" s="224"/>
      <c r="T351" s="225"/>
      <c r="U351" s="15"/>
      <c r="V351" s="15"/>
      <c r="W351" s="15"/>
      <c r="X351" s="15"/>
      <c r="Y351" s="15"/>
      <c r="Z351" s="15"/>
      <c r="AA351" s="15"/>
      <c r="AB351" s="15"/>
      <c r="AC351" s="15"/>
      <c r="AD351" s="15"/>
      <c r="AE351" s="15"/>
      <c r="AT351" s="219" t="s">
        <v>271</v>
      </c>
      <c r="AU351" s="219" t="s">
        <v>87</v>
      </c>
      <c r="AV351" s="15" t="s">
        <v>269</v>
      </c>
      <c r="AW351" s="15" t="s">
        <v>32</v>
      </c>
      <c r="AX351" s="15" t="s">
        <v>85</v>
      </c>
      <c r="AY351" s="219" t="s">
        <v>177</v>
      </c>
    </row>
    <row r="352" s="2" customFormat="1" ht="33" customHeight="1">
      <c r="A352" s="38"/>
      <c r="B352" s="179"/>
      <c r="C352" s="180" t="s">
        <v>710</v>
      </c>
      <c r="D352" s="180" t="s">
        <v>180</v>
      </c>
      <c r="E352" s="181" t="s">
        <v>1518</v>
      </c>
      <c r="F352" s="182" t="s">
        <v>1519</v>
      </c>
      <c r="G352" s="183" t="s">
        <v>1425</v>
      </c>
      <c r="H352" s="184">
        <v>1</v>
      </c>
      <c r="I352" s="185"/>
      <c r="J352" s="186">
        <f>ROUND(I352*H352,2)</f>
        <v>0</v>
      </c>
      <c r="K352" s="182" t="s">
        <v>268</v>
      </c>
      <c r="L352" s="39"/>
      <c r="M352" s="187" t="s">
        <v>1</v>
      </c>
      <c r="N352" s="188" t="s">
        <v>42</v>
      </c>
      <c r="O352" s="77"/>
      <c r="P352" s="189">
        <f>O352*H352</f>
        <v>0</v>
      </c>
      <c r="Q352" s="189">
        <v>0.0049347121000000004</v>
      </c>
      <c r="R352" s="189">
        <f>Q352*H352</f>
        <v>0.0049347121000000004</v>
      </c>
      <c r="S352" s="189">
        <v>0</v>
      </c>
      <c r="T352" s="190">
        <f>S352*H352</f>
        <v>0</v>
      </c>
      <c r="U352" s="38"/>
      <c r="V352" s="38"/>
      <c r="W352" s="38"/>
      <c r="X352" s="38"/>
      <c r="Y352" s="38"/>
      <c r="Z352" s="38"/>
      <c r="AA352" s="38"/>
      <c r="AB352" s="38"/>
      <c r="AC352" s="38"/>
      <c r="AD352" s="38"/>
      <c r="AE352" s="38"/>
      <c r="AR352" s="191" t="s">
        <v>350</v>
      </c>
      <c r="AT352" s="191" t="s">
        <v>180</v>
      </c>
      <c r="AU352" s="191" t="s">
        <v>87</v>
      </c>
      <c r="AY352" s="19" t="s">
        <v>177</v>
      </c>
      <c r="BE352" s="192">
        <f>IF(N352="základní",J352,0)</f>
        <v>0</v>
      </c>
      <c r="BF352" s="192">
        <f>IF(N352="snížená",J352,0)</f>
        <v>0</v>
      </c>
      <c r="BG352" s="192">
        <f>IF(N352="zákl. přenesená",J352,0)</f>
        <v>0</v>
      </c>
      <c r="BH352" s="192">
        <f>IF(N352="sníž. přenesená",J352,0)</f>
        <v>0</v>
      </c>
      <c r="BI352" s="192">
        <f>IF(N352="nulová",J352,0)</f>
        <v>0</v>
      </c>
      <c r="BJ352" s="19" t="s">
        <v>85</v>
      </c>
      <c r="BK352" s="192">
        <f>ROUND(I352*H352,2)</f>
        <v>0</v>
      </c>
      <c r="BL352" s="19" t="s">
        <v>350</v>
      </c>
      <c r="BM352" s="191" t="s">
        <v>1102</v>
      </c>
    </row>
    <row r="353" s="14" customFormat="1">
      <c r="A353" s="14"/>
      <c r="B353" s="210"/>
      <c r="C353" s="14"/>
      <c r="D353" s="193" t="s">
        <v>271</v>
      </c>
      <c r="E353" s="211" t="s">
        <v>1</v>
      </c>
      <c r="F353" s="212" t="s">
        <v>1520</v>
      </c>
      <c r="G353" s="14"/>
      <c r="H353" s="213">
        <v>1</v>
      </c>
      <c r="I353" s="214"/>
      <c r="J353" s="14"/>
      <c r="K353" s="14"/>
      <c r="L353" s="210"/>
      <c r="M353" s="215"/>
      <c r="N353" s="216"/>
      <c r="O353" s="216"/>
      <c r="P353" s="216"/>
      <c r="Q353" s="216"/>
      <c r="R353" s="216"/>
      <c r="S353" s="216"/>
      <c r="T353" s="217"/>
      <c r="U353" s="14"/>
      <c r="V353" s="14"/>
      <c r="W353" s="14"/>
      <c r="X353" s="14"/>
      <c r="Y353" s="14"/>
      <c r="Z353" s="14"/>
      <c r="AA353" s="14"/>
      <c r="AB353" s="14"/>
      <c r="AC353" s="14"/>
      <c r="AD353" s="14"/>
      <c r="AE353" s="14"/>
      <c r="AT353" s="211" t="s">
        <v>271</v>
      </c>
      <c r="AU353" s="211" t="s">
        <v>87</v>
      </c>
      <c r="AV353" s="14" t="s">
        <v>87</v>
      </c>
      <c r="AW353" s="14" t="s">
        <v>32</v>
      </c>
      <c r="AX353" s="14" t="s">
        <v>77</v>
      </c>
      <c r="AY353" s="211" t="s">
        <v>177</v>
      </c>
    </row>
    <row r="354" s="15" customFormat="1">
      <c r="A354" s="15"/>
      <c r="B354" s="218"/>
      <c r="C354" s="15"/>
      <c r="D354" s="193" t="s">
        <v>271</v>
      </c>
      <c r="E354" s="219" t="s">
        <v>1</v>
      </c>
      <c r="F354" s="220" t="s">
        <v>276</v>
      </c>
      <c r="G354" s="15"/>
      <c r="H354" s="221">
        <v>1</v>
      </c>
      <c r="I354" s="222"/>
      <c r="J354" s="15"/>
      <c r="K354" s="15"/>
      <c r="L354" s="218"/>
      <c r="M354" s="223"/>
      <c r="N354" s="224"/>
      <c r="O354" s="224"/>
      <c r="P354" s="224"/>
      <c r="Q354" s="224"/>
      <c r="R354" s="224"/>
      <c r="S354" s="224"/>
      <c r="T354" s="225"/>
      <c r="U354" s="15"/>
      <c r="V354" s="15"/>
      <c r="W354" s="15"/>
      <c r="X354" s="15"/>
      <c r="Y354" s="15"/>
      <c r="Z354" s="15"/>
      <c r="AA354" s="15"/>
      <c r="AB354" s="15"/>
      <c r="AC354" s="15"/>
      <c r="AD354" s="15"/>
      <c r="AE354" s="15"/>
      <c r="AT354" s="219" t="s">
        <v>271</v>
      </c>
      <c r="AU354" s="219" t="s">
        <v>87</v>
      </c>
      <c r="AV354" s="15" t="s">
        <v>269</v>
      </c>
      <c r="AW354" s="15" t="s">
        <v>32</v>
      </c>
      <c r="AX354" s="15" t="s">
        <v>85</v>
      </c>
      <c r="AY354" s="219" t="s">
        <v>177</v>
      </c>
    </row>
    <row r="355" s="2" customFormat="1" ht="16.5" customHeight="1">
      <c r="A355" s="38"/>
      <c r="B355" s="179"/>
      <c r="C355" s="180" t="s">
        <v>718</v>
      </c>
      <c r="D355" s="180" t="s">
        <v>180</v>
      </c>
      <c r="E355" s="181" t="s">
        <v>1521</v>
      </c>
      <c r="F355" s="182" t="s">
        <v>1522</v>
      </c>
      <c r="G355" s="183" t="s">
        <v>1425</v>
      </c>
      <c r="H355" s="184">
        <v>3</v>
      </c>
      <c r="I355" s="185"/>
      <c r="J355" s="186">
        <f>ROUND(I355*H355,2)</f>
        <v>0</v>
      </c>
      <c r="K355" s="182" t="s">
        <v>1</v>
      </c>
      <c r="L355" s="39"/>
      <c r="M355" s="187" t="s">
        <v>1</v>
      </c>
      <c r="N355" s="188" t="s">
        <v>42</v>
      </c>
      <c r="O355" s="77"/>
      <c r="P355" s="189">
        <f>O355*H355</f>
        <v>0</v>
      </c>
      <c r="Q355" s="189">
        <v>0</v>
      </c>
      <c r="R355" s="189">
        <f>Q355*H355</f>
        <v>0</v>
      </c>
      <c r="S355" s="189">
        <v>0</v>
      </c>
      <c r="T355" s="190">
        <f>S355*H355</f>
        <v>0</v>
      </c>
      <c r="U355" s="38"/>
      <c r="V355" s="38"/>
      <c r="W355" s="38"/>
      <c r="X355" s="38"/>
      <c r="Y355" s="38"/>
      <c r="Z355" s="38"/>
      <c r="AA355" s="38"/>
      <c r="AB355" s="38"/>
      <c r="AC355" s="38"/>
      <c r="AD355" s="38"/>
      <c r="AE355" s="38"/>
      <c r="AR355" s="191" t="s">
        <v>350</v>
      </c>
      <c r="AT355" s="191" t="s">
        <v>180</v>
      </c>
      <c r="AU355" s="191" t="s">
        <v>87</v>
      </c>
      <c r="AY355" s="19" t="s">
        <v>177</v>
      </c>
      <c r="BE355" s="192">
        <f>IF(N355="základní",J355,0)</f>
        <v>0</v>
      </c>
      <c r="BF355" s="192">
        <f>IF(N355="snížená",J355,0)</f>
        <v>0</v>
      </c>
      <c r="BG355" s="192">
        <f>IF(N355="zákl. přenesená",J355,0)</f>
        <v>0</v>
      </c>
      <c r="BH355" s="192">
        <f>IF(N355="sníž. přenesená",J355,0)</f>
        <v>0</v>
      </c>
      <c r="BI355" s="192">
        <f>IF(N355="nulová",J355,0)</f>
        <v>0</v>
      </c>
      <c r="BJ355" s="19" t="s">
        <v>85</v>
      </c>
      <c r="BK355" s="192">
        <f>ROUND(I355*H355,2)</f>
        <v>0</v>
      </c>
      <c r="BL355" s="19" t="s">
        <v>350</v>
      </c>
      <c r="BM355" s="191" t="s">
        <v>1112</v>
      </c>
    </row>
    <row r="356" s="14" customFormat="1">
      <c r="A356" s="14"/>
      <c r="B356" s="210"/>
      <c r="C356" s="14"/>
      <c r="D356" s="193" t="s">
        <v>271</v>
      </c>
      <c r="E356" s="211" t="s">
        <v>1</v>
      </c>
      <c r="F356" s="212" t="s">
        <v>1523</v>
      </c>
      <c r="G356" s="14"/>
      <c r="H356" s="213">
        <v>3</v>
      </c>
      <c r="I356" s="214"/>
      <c r="J356" s="14"/>
      <c r="K356" s="14"/>
      <c r="L356" s="210"/>
      <c r="M356" s="215"/>
      <c r="N356" s="216"/>
      <c r="O356" s="216"/>
      <c r="P356" s="216"/>
      <c r="Q356" s="216"/>
      <c r="R356" s="216"/>
      <c r="S356" s="216"/>
      <c r="T356" s="217"/>
      <c r="U356" s="14"/>
      <c r="V356" s="14"/>
      <c r="W356" s="14"/>
      <c r="X356" s="14"/>
      <c r="Y356" s="14"/>
      <c r="Z356" s="14"/>
      <c r="AA356" s="14"/>
      <c r="AB356" s="14"/>
      <c r="AC356" s="14"/>
      <c r="AD356" s="14"/>
      <c r="AE356" s="14"/>
      <c r="AT356" s="211" t="s">
        <v>271</v>
      </c>
      <c r="AU356" s="211" t="s">
        <v>87</v>
      </c>
      <c r="AV356" s="14" t="s">
        <v>87</v>
      </c>
      <c r="AW356" s="14" t="s">
        <v>32</v>
      </c>
      <c r="AX356" s="14" t="s">
        <v>77</v>
      </c>
      <c r="AY356" s="211" t="s">
        <v>177</v>
      </c>
    </row>
    <row r="357" s="15" customFormat="1">
      <c r="A357" s="15"/>
      <c r="B357" s="218"/>
      <c r="C357" s="15"/>
      <c r="D357" s="193" t="s">
        <v>271</v>
      </c>
      <c r="E357" s="219" t="s">
        <v>1</v>
      </c>
      <c r="F357" s="220" t="s">
        <v>276</v>
      </c>
      <c r="G357" s="15"/>
      <c r="H357" s="221">
        <v>3</v>
      </c>
      <c r="I357" s="222"/>
      <c r="J357" s="15"/>
      <c r="K357" s="15"/>
      <c r="L357" s="218"/>
      <c r="M357" s="223"/>
      <c r="N357" s="224"/>
      <c r="O357" s="224"/>
      <c r="P357" s="224"/>
      <c r="Q357" s="224"/>
      <c r="R357" s="224"/>
      <c r="S357" s="224"/>
      <c r="T357" s="225"/>
      <c r="U357" s="15"/>
      <c r="V357" s="15"/>
      <c r="W357" s="15"/>
      <c r="X357" s="15"/>
      <c r="Y357" s="15"/>
      <c r="Z357" s="15"/>
      <c r="AA357" s="15"/>
      <c r="AB357" s="15"/>
      <c r="AC357" s="15"/>
      <c r="AD357" s="15"/>
      <c r="AE357" s="15"/>
      <c r="AT357" s="219" t="s">
        <v>271</v>
      </c>
      <c r="AU357" s="219" t="s">
        <v>87</v>
      </c>
      <c r="AV357" s="15" t="s">
        <v>269</v>
      </c>
      <c r="AW357" s="15" t="s">
        <v>32</v>
      </c>
      <c r="AX357" s="15" t="s">
        <v>85</v>
      </c>
      <c r="AY357" s="219" t="s">
        <v>177</v>
      </c>
    </row>
    <row r="358" s="2" customFormat="1" ht="16.5" customHeight="1">
      <c r="A358" s="38"/>
      <c r="B358" s="179"/>
      <c r="C358" s="180" t="s">
        <v>723</v>
      </c>
      <c r="D358" s="180" t="s">
        <v>180</v>
      </c>
      <c r="E358" s="181" t="s">
        <v>1524</v>
      </c>
      <c r="F358" s="182" t="s">
        <v>1525</v>
      </c>
      <c r="G358" s="183" t="s">
        <v>327</v>
      </c>
      <c r="H358" s="184">
        <v>3</v>
      </c>
      <c r="I358" s="185"/>
      <c r="J358" s="186">
        <f>ROUND(I358*H358,2)</f>
        <v>0</v>
      </c>
      <c r="K358" s="182" t="s">
        <v>268</v>
      </c>
      <c r="L358" s="39"/>
      <c r="M358" s="187" t="s">
        <v>1</v>
      </c>
      <c r="N358" s="188" t="s">
        <v>42</v>
      </c>
      <c r="O358" s="77"/>
      <c r="P358" s="189">
        <f>O358*H358</f>
        <v>0</v>
      </c>
      <c r="Q358" s="189">
        <v>0.00027750000000000002</v>
      </c>
      <c r="R358" s="189">
        <f>Q358*H358</f>
        <v>0.00083250000000000012</v>
      </c>
      <c r="S358" s="189">
        <v>0</v>
      </c>
      <c r="T358" s="190">
        <f>S358*H358</f>
        <v>0</v>
      </c>
      <c r="U358" s="38"/>
      <c r="V358" s="38"/>
      <c r="W358" s="38"/>
      <c r="X358" s="38"/>
      <c r="Y358" s="38"/>
      <c r="Z358" s="38"/>
      <c r="AA358" s="38"/>
      <c r="AB358" s="38"/>
      <c r="AC358" s="38"/>
      <c r="AD358" s="38"/>
      <c r="AE358" s="38"/>
      <c r="AR358" s="191" t="s">
        <v>350</v>
      </c>
      <c r="AT358" s="191" t="s">
        <v>180</v>
      </c>
      <c r="AU358" s="191" t="s">
        <v>87</v>
      </c>
      <c r="AY358" s="19" t="s">
        <v>177</v>
      </c>
      <c r="BE358" s="192">
        <f>IF(N358="základní",J358,0)</f>
        <v>0</v>
      </c>
      <c r="BF358" s="192">
        <f>IF(N358="snížená",J358,0)</f>
        <v>0</v>
      </c>
      <c r="BG358" s="192">
        <f>IF(N358="zákl. přenesená",J358,0)</f>
        <v>0</v>
      </c>
      <c r="BH358" s="192">
        <f>IF(N358="sníž. přenesená",J358,0)</f>
        <v>0</v>
      </c>
      <c r="BI358" s="192">
        <f>IF(N358="nulová",J358,0)</f>
        <v>0</v>
      </c>
      <c r="BJ358" s="19" t="s">
        <v>85</v>
      </c>
      <c r="BK358" s="192">
        <f>ROUND(I358*H358,2)</f>
        <v>0</v>
      </c>
      <c r="BL358" s="19" t="s">
        <v>350</v>
      </c>
      <c r="BM358" s="191" t="s">
        <v>1126</v>
      </c>
    </row>
    <row r="359" s="14" customFormat="1">
      <c r="A359" s="14"/>
      <c r="B359" s="210"/>
      <c r="C359" s="14"/>
      <c r="D359" s="193" t="s">
        <v>271</v>
      </c>
      <c r="E359" s="211" t="s">
        <v>1</v>
      </c>
      <c r="F359" s="212" t="s">
        <v>1523</v>
      </c>
      <c r="G359" s="14"/>
      <c r="H359" s="213">
        <v>3</v>
      </c>
      <c r="I359" s="214"/>
      <c r="J359" s="14"/>
      <c r="K359" s="14"/>
      <c r="L359" s="210"/>
      <c r="M359" s="215"/>
      <c r="N359" s="216"/>
      <c r="O359" s="216"/>
      <c r="P359" s="216"/>
      <c r="Q359" s="216"/>
      <c r="R359" s="216"/>
      <c r="S359" s="216"/>
      <c r="T359" s="217"/>
      <c r="U359" s="14"/>
      <c r="V359" s="14"/>
      <c r="W359" s="14"/>
      <c r="X359" s="14"/>
      <c r="Y359" s="14"/>
      <c r="Z359" s="14"/>
      <c r="AA359" s="14"/>
      <c r="AB359" s="14"/>
      <c r="AC359" s="14"/>
      <c r="AD359" s="14"/>
      <c r="AE359" s="14"/>
      <c r="AT359" s="211" t="s">
        <v>271</v>
      </c>
      <c r="AU359" s="211" t="s">
        <v>87</v>
      </c>
      <c r="AV359" s="14" t="s">
        <v>87</v>
      </c>
      <c r="AW359" s="14" t="s">
        <v>32</v>
      </c>
      <c r="AX359" s="14" t="s">
        <v>77</v>
      </c>
      <c r="AY359" s="211" t="s">
        <v>177</v>
      </c>
    </row>
    <row r="360" s="15" customFormat="1">
      <c r="A360" s="15"/>
      <c r="B360" s="218"/>
      <c r="C360" s="15"/>
      <c r="D360" s="193" t="s">
        <v>271</v>
      </c>
      <c r="E360" s="219" t="s">
        <v>1</v>
      </c>
      <c r="F360" s="220" t="s">
        <v>276</v>
      </c>
      <c r="G360" s="15"/>
      <c r="H360" s="221">
        <v>3</v>
      </c>
      <c r="I360" s="222"/>
      <c r="J360" s="15"/>
      <c r="K360" s="15"/>
      <c r="L360" s="218"/>
      <c r="M360" s="223"/>
      <c r="N360" s="224"/>
      <c r="O360" s="224"/>
      <c r="P360" s="224"/>
      <c r="Q360" s="224"/>
      <c r="R360" s="224"/>
      <c r="S360" s="224"/>
      <c r="T360" s="225"/>
      <c r="U360" s="15"/>
      <c r="V360" s="15"/>
      <c r="W360" s="15"/>
      <c r="X360" s="15"/>
      <c r="Y360" s="15"/>
      <c r="Z360" s="15"/>
      <c r="AA360" s="15"/>
      <c r="AB360" s="15"/>
      <c r="AC360" s="15"/>
      <c r="AD360" s="15"/>
      <c r="AE360" s="15"/>
      <c r="AT360" s="219" t="s">
        <v>271</v>
      </c>
      <c r="AU360" s="219" t="s">
        <v>87</v>
      </c>
      <c r="AV360" s="15" t="s">
        <v>269</v>
      </c>
      <c r="AW360" s="15" t="s">
        <v>32</v>
      </c>
      <c r="AX360" s="15" t="s">
        <v>85</v>
      </c>
      <c r="AY360" s="219" t="s">
        <v>177</v>
      </c>
    </row>
    <row r="361" s="2" customFormat="1" ht="24.15" customHeight="1">
      <c r="A361" s="38"/>
      <c r="B361" s="179"/>
      <c r="C361" s="180" t="s">
        <v>728</v>
      </c>
      <c r="D361" s="180" t="s">
        <v>180</v>
      </c>
      <c r="E361" s="181" t="s">
        <v>1526</v>
      </c>
      <c r="F361" s="182" t="s">
        <v>1527</v>
      </c>
      <c r="G361" s="183" t="s">
        <v>1425</v>
      </c>
      <c r="H361" s="184">
        <v>1</v>
      </c>
      <c r="I361" s="185"/>
      <c r="J361" s="186">
        <f>ROUND(I361*H361,2)</f>
        <v>0</v>
      </c>
      <c r="K361" s="182" t="s">
        <v>268</v>
      </c>
      <c r="L361" s="39"/>
      <c r="M361" s="187" t="s">
        <v>1</v>
      </c>
      <c r="N361" s="188" t="s">
        <v>42</v>
      </c>
      <c r="O361" s="77"/>
      <c r="P361" s="189">
        <f>O361*H361</f>
        <v>0</v>
      </c>
      <c r="Q361" s="189">
        <v>0.0147488363</v>
      </c>
      <c r="R361" s="189">
        <f>Q361*H361</f>
        <v>0.0147488363</v>
      </c>
      <c r="S361" s="189">
        <v>0</v>
      </c>
      <c r="T361" s="190">
        <f>S361*H361</f>
        <v>0</v>
      </c>
      <c r="U361" s="38"/>
      <c r="V361" s="38"/>
      <c r="W361" s="38"/>
      <c r="X361" s="38"/>
      <c r="Y361" s="38"/>
      <c r="Z361" s="38"/>
      <c r="AA361" s="38"/>
      <c r="AB361" s="38"/>
      <c r="AC361" s="38"/>
      <c r="AD361" s="38"/>
      <c r="AE361" s="38"/>
      <c r="AR361" s="191" t="s">
        <v>350</v>
      </c>
      <c r="AT361" s="191" t="s">
        <v>180</v>
      </c>
      <c r="AU361" s="191" t="s">
        <v>87</v>
      </c>
      <c r="AY361" s="19" t="s">
        <v>177</v>
      </c>
      <c r="BE361" s="192">
        <f>IF(N361="základní",J361,0)</f>
        <v>0</v>
      </c>
      <c r="BF361" s="192">
        <f>IF(N361="snížená",J361,0)</f>
        <v>0</v>
      </c>
      <c r="BG361" s="192">
        <f>IF(N361="zákl. přenesená",J361,0)</f>
        <v>0</v>
      </c>
      <c r="BH361" s="192">
        <f>IF(N361="sníž. přenesená",J361,0)</f>
        <v>0</v>
      </c>
      <c r="BI361" s="192">
        <f>IF(N361="nulová",J361,0)</f>
        <v>0</v>
      </c>
      <c r="BJ361" s="19" t="s">
        <v>85</v>
      </c>
      <c r="BK361" s="192">
        <f>ROUND(I361*H361,2)</f>
        <v>0</v>
      </c>
      <c r="BL361" s="19" t="s">
        <v>350</v>
      </c>
      <c r="BM361" s="191" t="s">
        <v>1138</v>
      </c>
    </row>
    <row r="362" s="14" customFormat="1">
      <c r="A362" s="14"/>
      <c r="B362" s="210"/>
      <c r="C362" s="14"/>
      <c r="D362" s="193" t="s">
        <v>271</v>
      </c>
      <c r="E362" s="211" t="s">
        <v>1</v>
      </c>
      <c r="F362" s="212" t="s">
        <v>1528</v>
      </c>
      <c r="G362" s="14"/>
      <c r="H362" s="213">
        <v>1</v>
      </c>
      <c r="I362" s="214"/>
      <c r="J362" s="14"/>
      <c r="K362" s="14"/>
      <c r="L362" s="210"/>
      <c r="M362" s="215"/>
      <c r="N362" s="216"/>
      <c r="O362" s="216"/>
      <c r="P362" s="216"/>
      <c r="Q362" s="216"/>
      <c r="R362" s="216"/>
      <c r="S362" s="216"/>
      <c r="T362" s="217"/>
      <c r="U362" s="14"/>
      <c r="V362" s="14"/>
      <c r="W362" s="14"/>
      <c r="X362" s="14"/>
      <c r="Y362" s="14"/>
      <c r="Z362" s="14"/>
      <c r="AA362" s="14"/>
      <c r="AB362" s="14"/>
      <c r="AC362" s="14"/>
      <c r="AD362" s="14"/>
      <c r="AE362" s="14"/>
      <c r="AT362" s="211" t="s">
        <v>271</v>
      </c>
      <c r="AU362" s="211" t="s">
        <v>87</v>
      </c>
      <c r="AV362" s="14" t="s">
        <v>87</v>
      </c>
      <c r="AW362" s="14" t="s">
        <v>32</v>
      </c>
      <c r="AX362" s="14" t="s">
        <v>77</v>
      </c>
      <c r="AY362" s="211" t="s">
        <v>177</v>
      </c>
    </row>
    <row r="363" s="15" customFormat="1">
      <c r="A363" s="15"/>
      <c r="B363" s="218"/>
      <c r="C363" s="15"/>
      <c r="D363" s="193" t="s">
        <v>271</v>
      </c>
      <c r="E363" s="219" t="s">
        <v>1</v>
      </c>
      <c r="F363" s="220" t="s">
        <v>276</v>
      </c>
      <c r="G363" s="15"/>
      <c r="H363" s="221">
        <v>1</v>
      </c>
      <c r="I363" s="222"/>
      <c r="J363" s="15"/>
      <c r="K363" s="15"/>
      <c r="L363" s="218"/>
      <c r="M363" s="223"/>
      <c r="N363" s="224"/>
      <c r="O363" s="224"/>
      <c r="P363" s="224"/>
      <c r="Q363" s="224"/>
      <c r="R363" s="224"/>
      <c r="S363" s="224"/>
      <c r="T363" s="225"/>
      <c r="U363" s="15"/>
      <c r="V363" s="15"/>
      <c r="W363" s="15"/>
      <c r="X363" s="15"/>
      <c r="Y363" s="15"/>
      <c r="Z363" s="15"/>
      <c r="AA363" s="15"/>
      <c r="AB363" s="15"/>
      <c r="AC363" s="15"/>
      <c r="AD363" s="15"/>
      <c r="AE363" s="15"/>
      <c r="AT363" s="219" t="s">
        <v>271</v>
      </c>
      <c r="AU363" s="219" t="s">
        <v>87</v>
      </c>
      <c r="AV363" s="15" t="s">
        <v>269</v>
      </c>
      <c r="AW363" s="15" t="s">
        <v>32</v>
      </c>
      <c r="AX363" s="15" t="s">
        <v>85</v>
      </c>
      <c r="AY363" s="219" t="s">
        <v>177</v>
      </c>
    </row>
    <row r="364" s="2" customFormat="1" ht="24.15" customHeight="1">
      <c r="A364" s="38"/>
      <c r="B364" s="179"/>
      <c r="C364" s="180" t="s">
        <v>734</v>
      </c>
      <c r="D364" s="180" t="s">
        <v>180</v>
      </c>
      <c r="E364" s="181" t="s">
        <v>1529</v>
      </c>
      <c r="F364" s="182" t="s">
        <v>1530</v>
      </c>
      <c r="G364" s="183" t="s">
        <v>1425</v>
      </c>
      <c r="H364" s="184">
        <v>1</v>
      </c>
      <c r="I364" s="185"/>
      <c r="J364" s="186">
        <f>ROUND(I364*H364,2)</f>
        <v>0</v>
      </c>
      <c r="K364" s="182" t="s">
        <v>268</v>
      </c>
      <c r="L364" s="39"/>
      <c r="M364" s="187" t="s">
        <v>1</v>
      </c>
      <c r="N364" s="188" t="s">
        <v>42</v>
      </c>
      <c r="O364" s="77"/>
      <c r="P364" s="189">
        <f>O364*H364</f>
        <v>0</v>
      </c>
      <c r="Q364" s="189">
        <v>0.0017191400000000001</v>
      </c>
      <c r="R364" s="189">
        <f>Q364*H364</f>
        <v>0.0017191400000000001</v>
      </c>
      <c r="S364" s="189">
        <v>0</v>
      </c>
      <c r="T364" s="190">
        <f>S364*H364</f>
        <v>0</v>
      </c>
      <c r="U364" s="38"/>
      <c r="V364" s="38"/>
      <c r="W364" s="38"/>
      <c r="X364" s="38"/>
      <c r="Y364" s="38"/>
      <c r="Z364" s="38"/>
      <c r="AA364" s="38"/>
      <c r="AB364" s="38"/>
      <c r="AC364" s="38"/>
      <c r="AD364" s="38"/>
      <c r="AE364" s="38"/>
      <c r="AR364" s="191" t="s">
        <v>350</v>
      </c>
      <c r="AT364" s="191" t="s">
        <v>180</v>
      </c>
      <c r="AU364" s="191" t="s">
        <v>87</v>
      </c>
      <c r="AY364" s="19" t="s">
        <v>177</v>
      </c>
      <c r="BE364" s="192">
        <f>IF(N364="základní",J364,0)</f>
        <v>0</v>
      </c>
      <c r="BF364" s="192">
        <f>IF(N364="snížená",J364,0)</f>
        <v>0</v>
      </c>
      <c r="BG364" s="192">
        <f>IF(N364="zákl. přenesená",J364,0)</f>
        <v>0</v>
      </c>
      <c r="BH364" s="192">
        <f>IF(N364="sníž. přenesená",J364,0)</f>
        <v>0</v>
      </c>
      <c r="BI364" s="192">
        <f>IF(N364="nulová",J364,0)</f>
        <v>0</v>
      </c>
      <c r="BJ364" s="19" t="s">
        <v>85</v>
      </c>
      <c r="BK364" s="192">
        <f>ROUND(I364*H364,2)</f>
        <v>0</v>
      </c>
      <c r="BL364" s="19" t="s">
        <v>350</v>
      </c>
      <c r="BM364" s="191" t="s">
        <v>1149</v>
      </c>
    </row>
    <row r="365" s="14" customFormat="1">
      <c r="A365" s="14"/>
      <c r="B365" s="210"/>
      <c r="C365" s="14"/>
      <c r="D365" s="193" t="s">
        <v>271</v>
      </c>
      <c r="E365" s="211" t="s">
        <v>1</v>
      </c>
      <c r="F365" s="212" t="s">
        <v>1528</v>
      </c>
      <c r="G365" s="14"/>
      <c r="H365" s="213">
        <v>1</v>
      </c>
      <c r="I365" s="214"/>
      <c r="J365" s="14"/>
      <c r="K365" s="14"/>
      <c r="L365" s="210"/>
      <c r="M365" s="215"/>
      <c r="N365" s="216"/>
      <c r="O365" s="216"/>
      <c r="P365" s="216"/>
      <c r="Q365" s="216"/>
      <c r="R365" s="216"/>
      <c r="S365" s="216"/>
      <c r="T365" s="217"/>
      <c r="U365" s="14"/>
      <c r="V365" s="14"/>
      <c r="W365" s="14"/>
      <c r="X365" s="14"/>
      <c r="Y365" s="14"/>
      <c r="Z365" s="14"/>
      <c r="AA365" s="14"/>
      <c r="AB365" s="14"/>
      <c r="AC365" s="14"/>
      <c r="AD365" s="14"/>
      <c r="AE365" s="14"/>
      <c r="AT365" s="211" t="s">
        <v>271</v>
      </c>
      <c r="AU365" s="211" t="s">
        <v>87</v>
      </c>
      <c r="AV365" s="14" t="s">
        <v>87</v>
      </c>
      <c r="AW365" s="14" t="s">
        <v>32</v>
      </c>
      <c r="AX365" s="14" t="s">
        <v>77</v>
      </c>
      <c r="AY365" s="211" t="s">
        <v>177</v>
      </c>
    </row>
    <row r="366" s="15" customFormat="1">
      <c r="A366" s="15"/>
      <c r="B366" s="218"/>
      <c r="C366" s="15"/>
      <c r="D366" s="193" t="s">
        <v>271</v>
      </c>
      <c r="E366" s="219" t="s">
        <v>1</v>
      </c>
      <c r="F366" s="220" t="s">
        <v>276</v>
      </c>
      <c r="G366" s="15"/>
      <c r="H366" s="221">
        <v>1</v>
      </c>
      <c r="I366" s="222"/>
      <c r="J366" s="15"/>
      <c r="K366" s="15"/>
      <c r="L366" s="218"/>
      <c r="M366" s="223"/>
      <c r="N366" s="224"/>
      <c r="O366" s="224"/>
      <c r="P366" s="224"/>
      <c r="Q366" s="224"/>
      <c r="R366" s="224"/>
      <c r="S366" s="224"/>
      <c r="T366" s="225"/>
      <c r="U366" s="15"/>
      <c r="V366" s="15"/>
      <c r="W366" s="15"/>
      <c r="X366" s="15"/>
      <c r="Y366" s="15"/>
      <c r="Z366" s="15"/>
      <c r="AA366" s="15"/>
      <c r="AB366" s="15"/>
      <c r="AC366" s="15"/>
      <c r="AD366" s="15"/>
      <c r="AE366" s="15"/>
      <c r="AT366" s="219" t="s">
        <v>271</v>
      </c>
      <c r="AU366" s="219" t="s">
        <v>87</v>
      </c>
      <c r="AV366" s="15" t="s">
        <v>269</v>
      </c>
      <c r="AW366" s="15" t="s">
        <v>32</v>
      </c>
      <c r="AX366" s="15" t="s">
        <v>85</v>
      </c>
      <c r="AY366" s="219" t="s">
        <v>177</v>
      </c>
    </row>
    <row r="367" s="2" customFormat="1" ht="16.5" customHeight="1">
      <c r="A367" s="38"/>
      <c r="B367" s="179"/>
      <c r="C367" s="180" t="s">
        <v>738</v>
      </c>
      <c r="D367" s="180" t="s">
        <v>180</v>
      </c>
      <c r="E367" s="181" t="s">
        <v>1531</v>
      </c>
      <c r="F367" s="182" t="s">
        <v>1532</v>
      </c>
      <c r="G367" s="183" t="s">
        <v>1425</v>
      </c>
      <c r="H367" s="184">
        <v>1</v>
      </c>
      <c r="I367" s="185"/>
      <c r="J367" s="186">
        <f>ROUND(I367*H367,2)</f>
        <v>0</v>
      </c>
      <c r="K367" s="182" t="s">
        <v>1</v>
      </c>
      <c r="L367" s="39"/>
      <c r="M367" s="187" t="s">
        <v>1</v>
      </c>
      <c r="N367" s="188" t="s">
        <v>42</v>
      </c>
      <c r="O367" s="77"/>
      <c r="P367" s="189">
        <f>O367*H367</f>
        <v>0</v>
      </c>
      <c r="Q367" s="189">
        <v>0</v>
      </c>
      <c r="R367" s="189">
        <f>Q367*H367</f>
        <v>0</v>
      </c>
      <c r="S367" s="189">
        <v>0</v>
      </c>
      <c r="T367" s="190">
        <f>S367*H367</f>
        <v>0</v>
      </c>
      <c r="U367" s="38"/>
      <c r="V367" s="38"/>
      <c r="W367" s="38"/>
      <c r="X367" s="38"/>
      <c r="Y367" s="38"/>
      <c r="Z367" s="38"/>
      <c r="AA367" s="38"/>
      <c r="AB367" s="38"/>
      <c r="AC367" s="38"/>
      <c r="AD367" s="38"/>
      <c r="AE367" s="38"/>
      <c r="AR367" s="191" t="s">
        <v>350</v>
      </c>
      <c r="AT367" s="191" t="s">
        <v>180</v>
      </c>
      <c r="AU367" s="191" t="s">
        <v>87</v>
      </c>
      <c r="AY367" s="19" t="s">
        <v>177</v>
      </c>
      <c r="BE367" s="192">
        <f>IF(N367="základní",J367,0)</f>
        <v>0</v>
      </c>
      <c r="BF367" s="192">
        <f>IF(N367="snížená",J367,0)</f>
        <v>0</v>
      </c>
      <c r="BG367" s="192">
        <f>IF(N367="zákl. přenesená",J367,0)</f>
        <v>0</v>
      </c>
      <c r="BH367" s="192">
        <f>IF(N367="sníž. přenesená",J367,0)</f>
        <v>0</v>
      </c>
      <c r="BI367" s="192">
        <f>IF(N367="nulová",J367,0)</f>
        <v>0</v>
      </c>
      <c r="BJ367" s="19" t="s">
        <v>85</v>
      </c>
      <c r="BK367" s="192">
        <f>ROUND(I367*H367,2)</f>
        <v>0</v>
      </c>
      <c r="BL367" s="19" t="s">
        <v>350</v>
      </c>
      <c r="BM367" s="191" t="s">
        <v>1161</v>
      </c>
    </row>
    <row r="368" s="14" customFormat="1">
      <c r="A368" s="14"/>
      <c r="B368" s="210"/>
      <c r="C368" s="14"/>
      <c r="D368" s="193" t="s">
        <v>271</v>
      </c>
      <c r="E368" s="211" t="s">
        <v>1</v>
      </c>
      <c r="F368" s="212" t="s">
        <v>1528</v>
      </c>
      <c r="G368" s="14"/>
      <c r="H368" s="213">
        <v>1</v>
      </c>
      <c r="I368" s="214"/>
      <c r="J368" s="14"/>
      <c r="K368" s="14"/>
      <c r="L368" s="210"/>
      <c r="M368" s="215"/>
      <c r="N368" s="216"/>
      <c r="O368" s="216"/>
      <c r="P368" s="216"/>
      <c r="Q368" s="216"/>
      <c r="R368" s="216"/>
      <c r="S368" s="216"/>
      <c r="T368" s="217"/>
      <c r="U368" s="14"/>
      <c r="V368" s="14"/>
      <c r="W368" s="14"/>
      <c r="X368" s="14"/>
      <c r="Y368" s="14"/>
      <c r="Z368" s="14"/>
      <c r="AA368" s="14"/>
      <c r="AB368" s="14"/>
      <c r="AC368" s="14"/>
      <c r="AD368" s="14"/>
      <c r="AE368" s="14"/>
      <c r="AT368" s="211" t="s">
        <v>271</v>
      </c>
      <c r="AU368" s="211" t="s">
        <v>87</v>
      </c>
      <c r="AV368" s="14" t="s">
        <v>87</v>
      </c>
      <c r="AW368" s="14" t="s">
        <v>32</v>
      </c>
      <c r="AX368" s="14" t="s">
        <v>77</v>
      </c>
      <c r="AY368" s="211" t="s">
        <v>177</v>
      </c>
    </row>
    <row r="369" s="15" customFormat="1">
      <c r="A369" s="15"/>
      <c r="B369" s="218"/>
      <c r="C369" s="15"/>
      <c r="D369" s="193" t="s">
        <v>271</v>
      </c>
      <c r="E369" s="219" t="s">
        <v>1</v>
      </c>
      <c r="F369" s="220" t="s">
        <v>276</v>
      </c>
      <c r="G369" s="15"/>
      <c r="H369" s="221">
        <v>1</v>
      </c>
      <c r="I369" s="222"/>
      <c r="J369" s="15"/>
      <c r="K369" s="15"/>
      <c r="L369" s="218"/>
      <c r="M369" s="223"/>
      <c r="N369" s="224"/>
      <c r="O369" s="224"/>
      <c r="P369" s="224"/>
      <c r="Q369" s="224"/>
      <c r="R369" s="224"/>
      <c r="S369" s="224"/>
      <c r="T369" s="225"/>
      <c r="U369" s="15"/>
      <c r="V369" s="15"/>
      <c r="W369" s="15"/>
      <c r="X369" s="15"/>
      <c r="Y369" s="15"/>
      <c r="Z369" s="15"/>
      <c r="AA369" s="15"/>
      <c r="AB369" s="15"/>
      <c r="AC369" s="15"/>
      <c r="AD369" s="15"/>
      <c r="AE369" s="15"/>
      <c r="AT369" s="219" t="s">
        <v>271</v>
      </c>
      <c r="AU369" s="219" t="s">
        <v>87</v>
      </c>
      <c r="AV369" s="15" t="s">
        <v>269</v>
      </c>
      <c r="AW369" s="15" t="s">
        <v>32</v>
      </c>
      <c r="AX369" s="15" t="s">
        <v>85</v>
      </c>
      <c r="AY369" s="219" t="s">
        <v>177</v>
      </c>
    </row>
    <row r="370" s="2" customFormat="1" ht="16.5" customHeight="1">
      <c r="A370" s="38"/>
      <c r="B370" s="179"/>
      <c r="C370" s="180" t="s">
        <v>742</v>
      </c>
      <c r="D370" s="180" t="s">
        <v>180</v>
      </c>
      <c r="E370" s="181" t="s">
        <v>1533</v>
      </c>
      <c r="F370" s="182" t="s">
        <v>1534</v>
      </c>
      <c r="G370" s="183" t="s">
        <v>327</v>
      </c>
      <c r="H370" s="184">
        <v>8</v>
      </c>
      <c r="I370" s="185"/>
      <c r="J370" s="186">
        <f>ROUND(I370*H370,2)</f>
        <v>0</v>
      </c>
      <c r="K370" s="182" t="s">
        <v>268</v>
      </c>
      <c r="L370" s="39"/>
      <c r="M370" s="187" t="s">
        <v>1</v>
      </c>
      <c r="N370" s="188" t="s">
        <v>42</v>
      </c>
      <c r="O370" s="77"/>
      <c r="P370" s="189">
        <f>O370*H370</f>
        <v>0</v>
      </c>
      <c r="Q370" s="189">
        <v>0.00031</v>
      </c>
      <c r="R370" s="189">
        <f>Q370*H370</f>
        <v>0.00248</v>
      </c>
      <c r="S370" s="189">
        <v>0</v>
      </c>
      <c r="T370" s="190">
        <f>S370*H370</f>
        <v>0</v>
      </c>
      <c r="U370" s="38"/>
      <c r="V370" s="38"/>
      <c r="W370" s="38"/>
      <c r="X370" s="38"/>
      <c r="Y370" s="38"/>
      <c r="Z370" s="38"/>
      <c r="AA370" s="38"/>
      <c r="AB370" s="38"/>
      <c r="AC370" s="38"/>
      <c r="AD370" s="38"/>
      <c r="AE370" s="38"/>
      <c r="AR370" s="191" t="s">
        <v>350</v>
      </c>
      <c r="AT370" s="191" t="s">
        <v>180</v>
      </c>
      <c r="AU370" s="191" t="s">
        <v>87</v>
      </c>
      <c r="AY370" s="19" t="s">
        <v>177</v>
      </c>
      <c r="BE370" s="192">
        <f>IF(N370="základní",J370,0)</f>
        <v>0</v>
      </c>
      <c r="BF370" s="192">
        <f>IF(N370="snížená",J370,0)</f>
        <v>0</v>
      </c>
      <c r="BG370" s="192">
        <f>IF(N370="zákl. přenesená",J370,0)</f>
        <v>0</v>
      </c>
      <c r="BH370" s="192">
        <f>IF(N370="sníž. přenesená",J370,0)</f>
        <v>0</v>
      </c>
      <c r="BI370" s="192">
        <f>IF(N370="nulová",J370,0)</f>
        <v>0</v>
      </c>
      <c r="BJ370" s="19" t="s">
        <v>85</v>
      </c>
      <c r="BK370" s="192">
        <f>ROUND(I370*H370,2)</f>
        <v>0</v>
      </c>
      <c r="BL370" s="19" t="s">
        <v>350</v>
      </c>
      <c r="BM370" s="191" t="s">
        <v>1187</v>
      </c>
    </row>
    <row r="371" s="14" customFormat="1">
      <c r="A371" s="14"/>
      <c r="B371" s="210"/>
      <c r="C371" s="14"/>
      <c r="D371" s="193" t="s">
        <v>271</v>
      </c>
      <c r="E371" s="211" t="s">
        <v>1</v>
      </c>
      <c r="F371" s="212" t="s">
        <v>1535</v>
      </c>
      <c r="G371" s="14"/>
      <c r="H371" s="213">
        <v>8</v>
      </c>
      <c r="I371" s="214"/>
      <c r="J371" s="14"/>
      <c r="K371" s="14"/>
      <c r="L371" s="210"/>
      <c r="M371" s="215"/>
      <c r="N371" s="216"/>
      <c r="O371" s="216"/>
      <c r="P371" s="216"/>
      <c r="Q371" s="216"/>
      <c r="R371" s="216"/>
      <c r="S371" s="216"/>
      <c r="T371" s="217"/>
      <c r="U371" s="14"/>
      <c r="V371" s="14"/>
      <c r="W371" s="14"/>
      <c r="X371" s="14"/>
      <c r="Y371" s="14"/>
      <c r="Z371" s="14"/>
      <c r="AA371" s="14"/>
      <c r="AB371" s="14"/>
      <c r="AC371" s="14"/>
      <c r="AD371" s="14"/>
      <c r="AE371" s="14"/>
      <c r="AT371" s="211" t="s">
        <v>271</v>
      </c>
      <c r="AU371" s="211" t="s">
        <v>87</v>
      </c>
      <c r="AV371" s="14" t="s">
        <v>87</v>
      </c>
      <c r="AW371" s="14" t="s">
        <v>32</v>
      </c>
      <c r="AX371" s="14" t="s">
        <v>77</v>
      </c>
      <c r="AY371" s="211" t="s">
        <v>177</v>
      </c>
    </row>
    <row r="372" s="15" customFormat="1">
      <c r="A372" s="15"/>
      <c r="B372" s="218"/>
      <c r="C372" s="15"/>
      <c r="D372" s="193" t="s">
        <v>271</v>
      </c>
      <c r="E372" s="219" t="s">
        <v>1</v>
      </c>
      <c r="F372" s="220" t="s">
        <v>276</v>
      </c>
      <c r="G372" s="15"/>
      <c r="H372" s="221">
        <v>8</v>
      </c>
      <c r="I372" s="222"/>
      <c r="J372" s="15"/>
      <c r="K372" s="15"/>
      <c r="L372" s="218"/>
      <c r="M372" s="223"/>
      <c r="N372" s="224"/>
      <c r="O372" s="224"/>
      <c r="P372" s="224"/>
      <c r="Q372" s="224"/>
      <c r="R372" s="224"/>
      <c r="S372" s="224"/>
      <c r="T372" s="225"/>
      <c r="U372" s="15"/>
      <c r="V372" s="15"/>
      <c r="W372" s="15"/>
      <c r="X372" s="15"/>
      <c r="Y372" s="15"/>
      <c r="Z372" s="15"/>
      <c r="AA372" s="15"/>
      <c r="AB372" s="15"/>
      <c r="AC372" s="15"/>
      <c r="AD372" s="15"/>
      <c r="AE372" s="15"/>
      <c r="AT372" s="219" t="s">
        <v>271</v>
      </c>
      <c r="AU372" s="219" t="s">
        <v>87</v>
      </c>
      <c r="AV372" s="15" t="s">
        <v>269</v>
      </c>
      <c r="AW372" s="15" t="s">
        <v>32</v>
      </c>
      <c r="AX372" s="15" t="s">
        <v>85</v>
      </c>
      <c r="AY372" s="219" t="s">
        <v>177</v>
      </c>
    </row>
    <row r="373" s="2" customFormat="1" ht="24.15" customHeight="1">
      <c r="A373" s="38"/>
      <c r="B373" s="179"/>
      <c r="C373" s="180" t="s">
        <v>748</v>
      </c>
      <c r="D373" s="180" t="s">
        <v>180</v>
      </c>
      <c r="E373" s="181" t="s">
        <v>1536</v>
      </c>
      <c r="F373" s="182" t="s">
        <v>1537</v>
      </c>
      <c r="G373" s="183" t="s">
        <v>300</v>
      </c>
      <c r="H373" s="184">
        <v>0.29899999999999999</v>
      </c>
      <c r="I373" s="185"/>
      <c r="J373" s="186">
        <f>ROUND(I373*H373,2)</f>
        <v>0</v>
      </c>
      <c r="K373" s="182" t="s">
        <v>268</v>
      </c>
      <c r="L373" s="39"/>
      <c r="M373" s="187" t="s">
        <v>1</v>
      </c>
      <c r="N373" s="188" t="s">
        <v>42</v>
      </c>
      <c r="O373" s="77"/>
      <c r="P373" s="189">
        <f>O373*H373</f>
        <v>0</v>
      </c>
      <c r="Q373" s="189">
        <v>0</v>
      </c>
      <c r="R373" s="189">
        <f>Q373*H373</f>
        <v>0</v>
      </c>
      <c r="S373" s="189">
        <v>0</v>
      </c>
      <c r="T373" s="190">
        <f>S373*H373</f>
        <v>0</v>
      </c>
      <c r="U373" s="38"/>
      <c r="V373" s="38"/>
      <c r="W373" s="38"/>
      <c r="X373" s="38"/>
      <c r="Y373" s="38"/>
      <c r="Z373" s="38"/>
      <c r="AA373" s="38"/>
      <c r="AB373" s="38"/>
      <c r="AC373" s="38"/>
      <c r="AD373" s="38"/>
      <c r="AE373" s="38"/>
      <c r="AR373" s="191" t="s">
        <v>350</v>
      </c>
      <c r="AT373" s="191" t="s">
        <v>180</v>
      </c>
      <c r="AU373" s="191" t="s">
        <v>87</v>
      </c>
      <c r="AY373" s="19" t="s">
        <v>177</v>
      </c>
      <c r="BE373" s="192">
        <f>IF(N373="základní",J373,0)</f>
        <v>0</v>
      </c>
      <c r="BF373" s="192">
        <f>IF(N373="snížená",J373,0)</f>
        <v>0</v>
      </c>
      <c r="BG373" s="192">
        <f>IF(N373="zákl. přenesená",J373,0)</f>
        <v>0</v>
      </c>
      <c r="BH373" s="192">
        <f>IF(N373="sníž. přenesená",J373,0)</f>
        <v>0</v>
      </c>
      <c r="BI373" s="192">
        <f>IF(N373="nulová",J373,0)</f>
        <v>0</v>
      </c>
      <c r="BJ373" s="19" t="s">
        <v>85</v>
      </c>
      <c r="BK373" s="192">
        <f>ROUND(I373*H373,2)</f>
        <v>0</v>
      </c>
      <c r="BL373" s="19" t="s">
        <v>350</v>
      </c>
      <c r="BM373" s="191" t="s">
        <v>1197</v>
      </c>
    </row>
    <row r="374" s="12" customFormat="1" ht="22.8" customHeight="1">
      <c r="A374" s="12"/>
      <c r="B374" s="166"/>
      <c r="C374" s="12"/>
      <c r="D374" s="167" t="s">
        <v>76</v>
      </c>
      <c r="E374" s="177" t="s">
        <v>1538</v>
      </c>
      <c r="F374" s="177" t="s">
        <v>1539</v>
      </c>
      <c r="G374" s="12"/>
      <c r="H374" s="12"/>
      <c r="I374" s="169"/>
      <c r="J374" s="178">
        <f>BK374</f>
        <v>0</v>
      </c>
      <c r="K374" s="12"/>
      <c r="L374" s="166"/>
      <c r="M374" s="171"/>
      <c r="N374" s="172"/>
      <c r="O374" s="172"/>
      <c r="P374" s="173">
        <f>SUM(P375:P384)</f>
        <v>0</v>
      </c>
      <c r="Q374" s="172"/>
      <c r="R374" s="173">
        <f>SUM(R375:R384)</f>
        <v>0.086500000000000007</v>
      </c>
      <c r="S374" s="172"/>
      <c r="T374" s="174">
        <f>SUM(T375:T384)</f>
        <v>0</v>
      </c>
      <c r="U374" s="12"/>
      <c r="V374" s="12"/>
      <c r="W374" s="12"/>
      <c r="X374" s="12"/>
      <c r="Y374" s="12"/>
      <c r="Z374" s="12"/>
      <c r="AA374" s="12"/>
      <c r="AB374" s="12"/>
      <c r="AC374" s="12"/>
      <c r="AD374" s="12"/>
      <c r="AE374" s="12"/>
      <c r="AR374" s="167" t="s">
        <v>87</v>
      </c>
      <c r="AT374" s="175" t="s">
        <v>76</v>
      </c>
      <c r="AU374" s="175" t="s">
        <v>85</v>
      </c>
      <c r="AY374" s="167" t="s">
        <v>177</v>
      </c>
      <c r="BK374" s="176">
        <f>SUM(BK375:BK384)</f>
        <v>0</v>
      </c>
    </row>
    <row r="375" s="2" customFormat="1" ht="44.25" customHeight="1">
      <c r="A375" s="38"/>
      <c r="B375" s="179"/>
      <c r="C375" s="180" t="s">
        <v>754</v>
      </c>
      <c r="D375" s="180" t="s">
        <v>180</v>
      </c>
      <c r="E375" s="181" t="s">
        <v>1540</v>
      </c>
      <c r="F375" s="182" t="s">
        <v>1541</v>
      </c>
      <c r="G375" s="183" t="s">
        <v>1425</v>
      </c>
      <c r="H375" s="184">
        <v>5</v>
      </c>
      <c r="I375" s="185"/>
      <c r="J375" s="186">
        <f>ROUND(I375*H375,2)</f>
        <v>0</v>
      </c>
      <c r="K375" s="182" t="s">
        <v>268</v>
      </c>
      <c r="L375" s="39"/>
      <c r="M375" s="187" t="s">
        <v>1</v>
      </c>
      <c r="N375" s="188" t="s">
        <v>42</v>
      </c>
      <c r="O375" s="77"/>
      <c r="P375" s="189">
        <f>O375*H375</f>
        <v>0</v>
      </c>
      <c r="Q375" s="189">
        <v>0.016650000000000002</v>
      </c>
      <c r="R375" s="189">
        <f>Q375*H375</f>
        <v>0.083250000000000005</v>
      </c>
      <c r="S375" s="189">
        <v>0</v>
      </c>
      <c r="T375" s="190">
        <f>S375*H375</f>
        <v>0</v>
      </c>
      <c r="U375" s="38"/>
      <c r="V375" s="38"/>
      <c r="W375" s="38"/>
      <c r="X375" s="38"/>
      <c r="Y375" s="38"/>
      <c r="Z375" s="38"/>
      <c r="AA375" s="38"/>
      <c r="AB375" s="38"/>
      <c r="AC375" s="38"/>
      <c r="AD375" s="38"/>
      <c r="AE375" s="38"/>
      <c r="AR375" s="191" t="s">
        <v>350</v>
      </c>
      <c r="AT375" s="191" t="s">
        <v>180</v>
      </c>
      <c r="AU375" s="191" t="s">
        <v>87</v>
      </c>
      <c r="AY375" s="19" t="s">
        <v>177</v>
      </c>
      <c r="BE375" s="192">
        <f>IF(N375="základní",J375,0)</f>
        <v>0</v>
      </c>
      <c r="BF375" s="192">
        <f>IF(N375="snížená",J375,0)</f>
        <v>0</v>
      </c>
      <c r="BG375" s="192">
        <f>IF(N375="zákl. přenesená",J375,0)</f>
        <v>0</v>
      </c>
      <c r="BH375" s="192">
        <f>IF(N375="sníž. přenesená",J375,0)</f>
        <v>0</v>
      </c>
      <c r="BI375" s="192">
        <f>IF(N375="nulová",J375,0)</f>
        <v>0</v>
      </c>
      <c r="BJ375" s="19" t="s">
        <v>85</v>
      </c>
      <c r="BK375" s="192">
        <f>ROUND(I375*H375,2)</f>
        <v>0</v>
      </c>
      <c r="BL375" s="19" t="s">
        <v>350</v>
      </c>
      <c r="BM375" s="191" t="s">
        <v>1208</v>
      </c>
    </row>
    <row r="376" s="14" customFormat="1">
      <c r="A376" s="14"/>
      <c r="B376" s="210"/>
      <c r="C376" s="14"/>
      <c r="D376" s="193" t="s">
        <v>271</v>
      </c>
      <c r="E376" s="211" t="s">
        <v>1</v>
      </c>
      <c r="F376" s="212" t="s">
        <v>1495</v>
      </c>
      <c r="G376" s="14"/>
      <c r="H376" s="213">
        <v>5</v>
      </c>
      <c r="I376" s="214"/>
      <c r="J376" s="14"/>
      <c r="K376" s="14"/>
      <c r="L376" s="210"/>
      <c r="M376" s="215"/>
      <c r="N376" s="216"/>
      <c r="O376" s="216"/>
      <c r="P376" s="216"/>
      <c r="Q376" s="216"/>
      <c r="R376" s="216"/>
      <c r="S376" s="216"/>
      <c r="T376" s="217"/>
      <c r="U376" s="14"/>
      <c r="V376" s="14"/>
      <c r="W376" s="14"/>
      <c r="X376" s="14"/>
      <c r="Y376" s="14"/>
      <c r="Z376" s="14"/>
      <c r="AA376" s="14"/>
      <c r="AB376" s="14"/>
      <c r="AC376" s="14"/>
      <c r="AD376" s="14"/>
      <c r="AE376" s="14"/>
      <c r="AT376" s="211" t="s">
        <v>271</v>
      </c>
      <c r="AU376" s="211" t="s">
        <v>87</v>
      </c>
      <c r="AV376" s="14" t="s">
        <v>87</v>
      </c>
      <c r="AW376" s="14" t="s">
        <v>32</v>
      </c>
      <c r="AX376" s="14" t="s">
        <v>77</v>
      </c>
      <c r="AY376" s="211" t="s">
        <v>177</v>
      </c>
    </row>
    <row r="377" s="15" customFormat="1">
      <c r="A377" s="15"/>
      <c r="B377" s="218"/>
      <c r="C377" s="15"/>
      <c r="D377" s="193" t="s">
        <v>271</v>
      </c>
      <c r="E377" s="219" t="s">
        <v>1</v>
      </c>
      <c r="F377" s="220" t="s">
        <v>276</v>
      </c>
      <c r="G377" s="15"/>
      <c r="H377" s="221">
        <v>5</v>
      </c>
      <c r="I377" s="222"/>
      <c r="J377" s="15"/>
      <c r="K377" s="15"/>
      <c r="L377" s="218"/>
      <c r="M377" s="223"/>
      <c r="N377" s="224"/>
      <c r="O377" s="224"/>
      <c r="P377" s="224"/>
      <c r="Q377" s="224"/>
      <c r="R377" s="224"/>
      <c r="S377" s="224"/>
      <c r="T377" s="225"/>
      <c r="U377" s="15"/>
      <c r="V377" s="15"/>
      <c r="W377" s="15"/>
      <c r="X377" s="15"/>
      <c r="Y377" s="15"/>
      <c r="Z377" s="15"/>
      <c r="AA377" s="15"/>
      <c r="AB377" s="15"/>
      <c r="AC377" s="15"/>
      <c r="AD377" s="15"/>
      <c r="AE377" s="15"/>
      <c r="AT377" s="219" t="s">
        <v>271</v>
      </c>
      <c r="AU377" s="219" t="s">
        <v>87</v>
      </c>
      <c r="AV377" s="15" t="s">
        <v>269</v>
      </c>
      <c r="AW377" s="15" t="s">
        <v>32</v>
      </c>
      <c r="AX377" s="15" t="s">
        <v>85</v>
      </c>
      <c r="AY377" s="219" t="s">
        <v>177</v>
      </c>
    </row>
    <row r="378" s="2" customFormat="1" ht="16.5" customHeight="1">
      <c r="A378" s="38"/>
      <c r="B378" s="179"/>
      <c r="C378" s="180" t="s">
        <v>759</v>
      </c>
      <c r="D378" s="180" t="s">
        <v>180</v>
      </c>
      <c r="E378" s="181" t="s">
        <v>1542</v>
      </c>
      <c r="F378" s="182" t="s">
        <v>1543</v>
      </c>
      <c r="G378" s="183" t="s">
        <v>1425</v>
      </c>
      <c r="H378" s="184">
        <v>5</v>
      </c>
      <c r="I378" s="185"/>
      <c r="J378" s="186">
        <f>ROUND(I378*H378,2)</f>
        <v>0</v>
      </c>
      <c r="K378" s="182" t="s">
        <v>268</v>
      </c>
      <c r="L378" s="39"/>
      <c r="M378" s="187" t="s">
        <v>1</v>
      </c>
      <c r="N378" s="188" t="s">
        <v>42</v>
      </c>
      <c r="O378" s="77"/>
      <c r="P378" s="189">
        <f>O378*H378</f>
        <v>0</v>
      </c>
      <c r="Q378" s="189">
        <v>0.00014999999999999999</v>
      </c>
      <c r="R378" s="189">
        <f>Q378*H378</f>
        <v>0.00074999999999999991</v>
      </c>
      <c r="S378" s="189">
        <v>0</v>
      </c>
      <c r="T378" s="190">
        <f>S378*H378</f>
        <v>0</v>
      </c>
      <c r="U378" s="38"/>
      <c r="V378" s="38"/>
      <c r="W378" s="38"/>
      <c r="X378" s="38"/>
      <c r="Y378" s="38"/>
      <c r="Z378" s="38"/>
      <c r="AA378" s="38"/>
      <c r="AB378" s="38"/>
      <c r="AC378" s="38"/>
      <c r="AD378" s="38"/>
      <c r="AE378" s="38"/>
      <c r="AR378" s="191" t="s">
        <v>350</v>
      </c>
      <c r="AT378" s="191" t="s">
        <v>180</v>
      </c>
      <c r="AU378" s="191" t="s">
        <v>87</v>
      </c>
      <c r="AY378" s="19" t="s">
        <v>177</v>
      </c>
      <c r="BE378" s="192">
        <f>IF(N378="základní",J378,0)</f>
        <v>0</v>
      </c>
      <c r="BF378" s="192">
        <f>IF(N378="snížená",J378,0)</f>
        <v>0</v>
      </c>
      <c r="BG378" s="192">
        <f>IF(N378="zákl. přenesená",J378,0)</f>
        <v>0</v>
      </c>
      <c r="BH378" s="192">
        <f>IF(N378="sníž. přenesená",J378,0)</f>
        <v>0</v>
      </c>
      <c r="BI378" s="192">
        <f>IF(N378="nulová",J378,0)</f>
        <v>0</v>
      </c>
      <c r="BJ378" s="19" t="s">
        <v>85</v>
      </c>
      <c r="BK378" s="192">
        <f>ROUND(I378*H378,2)</f>
        <v>0</v>
      </c>
      <c r="BL378" s="19" t="s">
        <v>350</v>
      </c>
      <c r="BM378" s="191" t="s">
        <v>1226</v>
      </c>
    </row>
    <row r="379" s="14" customFormat="1">
      <c r="A379" s="14"/>
      <c r="B379" s="210"/>
      <c r="C379" s="14"/>
      <c r="D379" s="193" t="s">
        <v>271</v>
      </c>
      <c r="E379" s="211" t="s">
        <v>1</v>
      </c>
      <c r="F379" s="212" t="s">
        <v>1495</v>
      </c>
      <c r="G379" s="14"/>
      <c r="H379" s="213">
        <v>5</v>
      </c>
      <c r="I379" s="214"/>
      <c r="J379" s="14"/>
      <c r="K379" s="14"/>
      <c r="L379" s="210"/>
      <c r="M379" s="215"/>
      <c r="N379" s="216"/>
      <c r="O379" s="216"/>
      <c r="P379" s="216"/>
      <c r="Q379" s="216"/>
      <c r="R379" s="216"/>
      <c r="S379" s="216"/>
      <c r="T379" s="217"/>
      <c r="U379" s="14"/>
      <c r="V379" s="14"/>
      <c r="W379" s="14"/>
      <c r="X379" s="14"/>
      <c r="Y379" s="14"/>
      <c r="Z379" s="14"/>
      <c r="AA379" s="14"/>
      <c r="AB379" s="14"/>
      <c r="AC379" s="14"/>
      <c r="AD379" s="14"/>
      <c r="AE379" s="14"/>
      <c r="AT379" s="211" t="s">
        <v>271</v>
      </c>
      <c r="AU379" s="211" t="s">
        <v>87</v>
      </c>
      <c r="AV379" s="14" t="s">
        <v>87</v>
      </c>
      <c r="AW379" s="14" t="s">
        <v>32</v>
      </c>
      <c r="AX379" s="14" t="s">
        <v>77</v>
      </c>
      <c r="AY379" s="211" t="s">
        <v>177</v>
      </c>
    </row>
    <row r="380" s="15" customFormat="1">
      <c r="A380" s="15"/>
      <c r="B380" s="218"/>
      <c r="C380" s="15"/>
      <c r="D380" s="193" t="s">
        <v>271</v>
      </c>
      <c r="E380" s="219" t="s">
        <v>1</v>
      </c>
      <c r="F380" s="220" t="s">
        <v>276</v>
      </c>
      <c r="G380" s="15"/>
      <c r="H380" s="221">
        <v>5</v>
      </c>
      <c r="I380" s="222"/>
      <c r="J380" s="15"/>
      <c r="K380" s="15"/>
      <c r="L380" s="218"/>
      <c r="M380" s="223"/>
      <c r="N380" s="224"/>
      <c r="O380" s="224"/>
      <c r="P380" s="224"/>
      <c r="Q380" s="224"/>
      <c r="R380" s="224"/>
      <c r="S380" s="224"/>
      <c r="T380" s="225"/>
      <c r="U380" s="15"/>
      <c r="V380" s="15"/>
      <c r="W380" s="15"/>
      <c r="X380" s="15"/>
      <c r="Y380" s="15"/>
      <c r="Z380" s="15"/>
      <c r="AA380" s="15"/>
      <c r="AB380" s="15"/>
      <c r="AC380" s="15"/>
      <c r="AD380" s="15"/>
      <c r="AE380" s="15"/>
      <c r="AT380" s="219" t="s">
        <v>271</v>
      </c>
      <c r="AU380" s="219" t="s">
        <v>87</v>
      </c>
      <c r="AV380" s="15" t="s">
        <v>269</v>
      </c>
      <c r="AW380" s="15" t="s">
        <v>32</v>
      </c>
      <c r="AX380" s="15" t="s">
        <v>85</v>
      </c>
      <c r="AY380" s="219" t="s">
        <v>177</v>
      </c>
    </row>
    <row r="381" s="2" customFormat="1" ht="16.5" customHeight="1">
      <c r="A381" s="38"/>
      <c r="B381" s="179"/>
      <c r="C381" s="180" t="s">
        <v>766</v>
      </c>
      <c r="D381" s="180" t="s">
        <v>180</v>
      </c>
      <c r="E381" s="181" t="s">
        <v>1544</v>
      </c>
      <c r="F381" s="182" t="s">
        <v>1545</v>
      </c>
      <c r="G381" s="183" t="s">
        <v>1425</v>
      </c>
      <c r="H381" s="184">
        <v>5</v>
      </c>
      <c r="I381" s="185"/>
      <c r="J381" s="186">
        <f>ROUND(I381*H381,2)</f>
        <v>0</v>
      </c>
      <c r="K381" s="182" t="s">
        <v>268</v>
      </c>
      <c r="L381" s="39"/>
      <c r="M381" s="187" t="s">
        <v>1</v>
      </c>
      <c r="N381" s="188" t="s">
        <v>42</v>
      </c>
      <c r="O381" s="77"/>
      <c r="P381" s="189">
        <f>O381*H381</f>
        <v>0</v>
      </c>
      <c r="Q381" s="189">
        <v>0.00050000000000000001</v>
      </c>
      <c r="R381" s="189">
        <f>Q381*H381</f>
        <v>0.0025000000000000001</v>
      </c>
      <c r="S381" s="189">
        <v>0</v>
      </c>
      <c r="T381" s="190">
        <f>S381*H381</f>
        <v>0</v>
      </c>
      <c r="U381" s="38"/>
      <c r="V381" s="38"/>
      <c r="W381" s="38"/>
      <c r="X381" s="38"/>
      <c r="Y381" s="38"/>
      <c r="Z381" s="38"/>
      <c r="AA381" s="38"/>
      <c r="AB381" s="38"/>
      <c r="AC381" s="38"/>
      <c r="AD381" s="38"/>
      <c r="AE381" s="38"/>
      <c r="AR381" s="191" t="s">
        <v>350</v>
      </c>
      <c r="AT381" s="191" t="s">
        <v>180</v>
      </c>
      <c r="AU381" s="191" t="s">
        <v>87</v>
      </c>
      <c r="AY381" s="19" t="s">
        <v>177</v>
      </c>
      <c r="BE381" s="192">
        <f>IF(N381="základní",J381,0)</f>
        <v>0</v>
      </c>
      <c r="BF381" s="192">
        <f>IF(N381="snížená",J381,0)</f>
        <v>0</v>
      </c>
      <c r="BG381" s="192">
        <f>IF(N381="zákl. přenesená",J381,0)</f>
        <v>0</v>
      </c>
      <c r="BH381" s="192">
        <f>IF(N381="sníž. přenesená",J381,0)</f>
        <v>0</v>
      </c>
      <c r="BI381" s="192">
        <f>IF(N381="nulová",J381,0)</f>
        <v>0</v>
      </c>
      <c r="BJ381" s="19" t="s">
        <v>85</v>
      </c>
      <c r="BK381" s="192">
        <f>ROUND(I381*H381,2)</f>
        <v>0</v>
      </c>
      <c r="BL381" s="19" t="s">
        <v>350</v>
      </c>
      <c r="BM381" s="191" t="s">
        <v>1245</v>
      </c>
    </row>
    <row r="382" s="14" customFormat="1">
      <c r="A382" s="14"/>
      <c r="B382" s="210"/>
      <c r="C382" s="14"/>
      <c r="D382" s="193" t="s">
        <v>271</v>
      </c>
      <c r="E382" s="211" t="s">
        <v>1</v>
      </c>
      <c r="F382" s="212" t="s">
        <v>1495</v>
      </c>
      <c r="G382" s="14"/>
      <c r="H382" s="213">
        <v>5</v>
      </c>
      <c r="I382" s="214"/>
      <c r="J382" s="14"/>
      <c r="K382" s="14"/>
      <c r="L382" s="210"/>
      <c r="M382" s="215"/>
      <c r="N382" s="216"/>
      <c r="O382" s="216"/>
      <c r="P382" s="216"/>
      <c r="Q382" s="216"/>
      <c r="R382" s="216"/>
      <c r="S382" s="216"/>
      <c r="T382" s="217"/>
      <c r="U382" s="14"/>
      <c r="V382" s="14"/>
      <c r="W382" s="14"/>
      <c r="X382" s="14"/>
      <c r="Y382" s="14"/>
      <c r="Z382" s="14"/>
      <c r="AA382" s="14"/>
      <c r="AB382" s="14"/>
      <c r="AC382" s="14"/>
      <c r="AD382" s="14"/>
      <c r="AE382" s="14"/>
      <c r="AT382" s="211" t="s">
        <v>271</v>
      </c>
      <c r="AU382" s="211" t="s">
        <v>87</v>
      </c>
      <c r="AV382" s="14" t="s">
        <v>87</v>
      </c>
      <c r="AW382" s="14" t="s">
        <v>32</v>
      </c>
      <c r="AX382" s="14" t="s">
        <v>77</v>
      </c>
      <c r="AY382" s="211" t="s">
        <v>177</v>
      </c>
    </row>
    <row r="383" s="15" customFormat="1">
      <c r="A383" s="15"/>
      <c r="B383" s="218"/>
      <c r="C383" s="15"/>
      <c r="D383" s="193" t="s">
        <v>271</v>
      </c>
      <c r="E383" s="219" t="s">
        <v>1</v>
      </c>
      <c r="F383" s="220" t="s">
        <v>276</v>
      </c>
      <c r="G383" s="15"/>
      <c r="H383" s="221">
        <v>5</v>
      </c>
      <c r="I383" s="222"/>
      <c r="J383" s="15"/>
      <c r="K383" s="15"/>
      <c r="L383" s="218"/>
      <c r="M383" s="223"/>
      <c r="N383" s="224"/>
      <c r="O383" s="224"/>
      <c r="P383" s="224"/>
      <c r="Q383" s="224"/>
      <c r="R383" s="224"/>
      <c r="S383" s="224"/>
      <c r="T383" s="225"/>
      <c r="U383" s="15"/>
      <c r="V383" s="15"/>
      <c r="W383" s="15"/>
      <c r="X383" s="15"/>
      <c r="Y383" s="15"/>
      <c r="Z383" s="15"/>
      <c r="AA383" s="15"/>
      <c r="AB383" s="15"/>
      <c r="AC383" s="15"/>
      <c r="AD383" s="15"/>
      <c r="AE383" s="15"/>
      <c r="AT383" s="219" t="s">
        <v>271</v>
      </c>
      <c r="AU383" s="219" t="s">
        <v>87</v>
      </c>
      <c r="AV383" s="15" t="s">
        <v>269</v>
      </c>
      <c r="AW383" s="15" t="s">
        <v>32</v>
      </c>
      <c r="AX383" s="15" t="s">
        <v>85</v>
      </c>
      <c r="AY383" s="219" t="s">
        <v>177</v>
      </c>
    </row>
    <row r="384" s="2" customFormat="1" ht="24.15" customHeight="1">
      <c r="A384" s="38"/>
      <c r="B384" s="179"/>
      <c r="C384" s="180" t="s">
        <v>772</v>
      </c>
      <c r="D384" s="180" t="s">
        <v>180</v>
      </c>
      <c r="E384" s="181" t="s">
        <v>1546</v>
      </c>
      <c r="F384" s="182" t="s">
        <v>1547</v>
      </c>
      <c r="G384" s="183" t="s">
        <v>300</v>
      </c>
      <c r="H384" s="184">
        <v>0.086999999999999994</v>
      </c>
      <c r="I384" s="185"/>
      <c r="J384" s="186">
        <f>ROUND(I384*H384,2)</f>
        <v>0</v>
      </c>
      <c r="K384" s="182" t="s">
        <v>268</v>
      </c>
      <c r="L384" s="39"/>
      <c r="M384" s="187" t="s">
        <v>1</v>
      </c>
      <c r="N384" s="188" t="s">
        <v>42</v>
      </c>
      <c r="O384" s="77"/>
      <c r="P384" s="189">
        <f>O384*H384</f>
        <v>0</v>
      </c>
      <c r="Q384" s="189">
        <v>0</v>
      </c>
      <c r="R384" s="189">
        <f>Q384*H384</f>
        <v>0</v>
      </c>
      <c r="S384" s="189">
        <v>0</v>
      </c>
      <c r="T384" s="190">
        <f>S384*H384</f>
        <v>0</v>
      </c>
      <c r="U384" s="38"/>
      <c r="V384" s="38"/>
      <c r="W384" s="38"/>
      <c r="X384" s="38"/>
      <c r="Y384" s="38"/>
      <c r="Z384" s="38"/>
      <c r="AA384" s="38"/>
      <c r="AB384" s="38"/>
      <c r="AC384" s="38"/>
      <c r="AD384" s="38"/>
      <c r="AE384" s="38"/>
      <c r="AR384" s="191" t="s">
        <v>350</v>
      </c>
      <c r="AT384" s="191" t="s">
        <v>180</v>
      </c>
      <c r="AU384" s="191" t="s">
        <v>87</v>
      </c>
      <c r="AY384" s="19" t="s">
        <v>177</v>
      </c>
      <c r="BE384" s="192">
        <f>IF(N384="základní",J384,0)</f>
        <v>0</v>
      </c>
      <c r="BF384" s="192">
        <f>IF(N384="snížená",J384,0)</f>
        <v>0</v>
      </c>
      <c r="BG384" s="192">
        <f>IF(N384="zákl. přenesená",J384,0)</f>
        <v>0</v>
      </c>
      <c r="BH384" s="192">
        <f>IF(N384="sníž. přenesená",J384,0)</f>
        <v>0</v>
      </c>
      <c r="BI384" s="192">
        <f>IF(N384="nulová",J384,0)</f>
        <v>0</v>
      </c>
      <c r="BJ384" s="19" t="s">
        <v>85</v>
      </c>
      <c r="BK384" s="192">
        <f>ROUND(I384*H384,2)</f>
        <v>0</v>
      </c>
      <c r="BL384" s="19" t="s">
        <v>350</v>
      </c>
      <c r="BM384" s="191" t="s">
        <v>1255</v>
      </c>
    </row>
    <row r="385" s="12" customFormat="1" ht="25.92" customHeight="1">
      <c r="A385" s="12"/>
      <c r="B385" s="166"/>
      <c r="C385" s="12"/>
      <c r="D385" s="167" t="s">
        <v>76</v>
      </c>
      <c r="E385" s="168" t="s">
        <v>1548</v>
      </c>
      <c r="F385" s="168" t="s">
        <v>1549</v>
      </c>
      <c r="G385" s="12"/>
      <c r="H385" s="12"/>
      <c r="I385" s="169"/>
      <c r="J385" s="170">
        <f>BK385</f>
        <v>0</v>
      </c>
      <c r="K385" s="12"/>
      <c r="L385" s="166"/>
      <c r="M385" s="171"/>
      <c r="N385" s="172"/>
      <c r="O385" s="172"/>
      <c r="P385" s="173">
        <f>SUM(P386:P391)</f>
        <v>0</v>
      </c>
      <c r="Q385" s="172"/>
      <c r="R385" s="173">
        <f>SUM(R386:R391)</f>
        <v>0</v>
      </c>
      <c r="S385" s="172"/>
      <c r="T385" s="174">
        <f>SUM(T386:T391)</f>
        <v>0</v>
      </c>
      <c r="U385" s="12"/>
      <c r="V385" s="12"/>
      <c r="W385" s="12"/>
      <c r="X385" s="12"/>
      <c r="Y385" s="12"/>
      <c r="Z385" s="12"/>
      <c r="AA385" s="12"/>
      <c r="AB385" s="12"/>
      <c r="AC385" s="12"/>
      <c r="AD385" s="12"/>
      <c r="AE385" s="12"/>
      <c r="AR385" s="167" t="s">
        <v>269</v>
      </c>
      <c r="AT385" s="175" t="s">
        <v>76</v>
      </c>
      <c r="AU385" s="175" t="s">
        <v>77</v>
      </c>
      <c r="AY385" s="167" t="s">
        <v>177</v>
      </c>
      <c r="BK385" s="176">
        <f>SUM(BK386:BK391)</f>
        <v>0</v>
      </c>
    </row>
    <row r="386" s="2" customFormat="1" ht="21.75" customHeight="1">
      <c r="A386" s="38"/>
      <c r="B386" s="179"/>
      <c r="C386" s="180" t="s">
        <v>776</v>
      </c>
      <c r="D386" s="180" t="s">
        <v>180</v>
      </c>
      <c r="E386" s="181" t="s">
        <v>1550</v>
      </c>
      <c r="F386" s="182" t="s">
        <v>1551</v>
      </c>
      <c r="G386" s="183" t="s">
        <v>1552</v>
      </c>
      <c r="H386" s="184">
        <v>30</v>
      </c>
      <c r="I386" s="185"/>
      <c r="J386" s="186">
        <f>ROUND(I386*H386,2)</f>
        <v>0</v>
      </c>
      <c r="K386" s="182" t="s">
        <v>268</v>
      </c>
      <c r="L386" s="39"/>
      <c r="M386" s="187" t="s">
        <v>1</v>
      </c>
      <c r="N386" s="188" t="s">
        <v>42</v>
      </c>
      <c r="O386" s="77"/>
      <c r="P386" s="189">
        <f>O386*H386</f>
        <v>0</v>
      </c>
      <c r="Q386" s="189">
        <v>0</v>
      </c>
      <c r="R386" s="189">
        <f>Q386*H386</f>
        <v>0</v>
      </c>
      <c r="S386" s="189">
        <v>0</v>
      </c>
      <c r="T386" s="190">
        <f>S386*H386</f>
        <v>0</v>
      </c>
      <c r="U386" s="38"/>
      <c r="V386" s="38"/>
      <c r="W386" s="38"/>
      <c r="X386" s="38"/>
      <c r="Y386" s="38"/>
      <c r="Z386" s="38"/>
      <c r="AA386" s="38"/>
      <c r="AB386" s="38"/>
      <c r="AC386" s="38"/>
      <c r="AD386" s="38"/>
      <c r="AE386" s="38"/>
      <c r="AR386" s="191" t="s">
        <v>1553</v>
      </c>
      <c r="AT386" s="191" t="s">
        <v>180</v>
      </c>
      <c r="AU386" s="191" t="s">
        <v>85</v>
      </c>
      <c r="AY386" s="19" t="s">
        <v>177</v>
      </c>
      <c r="BE386" s="192">
        <f>IF(N386="základní",J386,0)</f>
        <v>0</v>
      </c>
      <c r="BF386" s="192">
        <f>IF(N386="snížená",J386,0)</f>
        <v>0</v>
      </c>
      <c r="BG386" s="192">
        <f>IF(N386="zákl. přenesená",J386,0)</f>
        <v>0</v>
      </c>
      <c r="BH386" s="192">
        <f>IF(N386="sníž. přenesená",J386,0)</f>
        <v>0</v>
      </c>
      <c r="BI386" s="192">
        <f>IF(N386="nulová",J386,0)</f>
        <v>0</v>
      </c>
      <c r="BJ386" s="19" t="s">
        <v>85</v>
      </c>
      <c r="BK386" s="192">
        <f>ROUND(I386*H386,2)</f>
        <v>0</v>
      </c>
      <c r="BL386" s="19" t="s">
        <v>1553</v>
      </c>
      <c r="BM386" s="191" t="s">
        <v>1268</v>
      </c>
    </row>
    <row r="387" s="14" customFormat="1">
      <c r="A387" s="14"/>
      <c r="B387" s="210"/>
      <c r="C387" s="14"/>
      <c r="D387" s="193" t="s">
        <v>271</v>
      </c>
      <c r="E387" s="211" t="s">
        <v>1</v>
      </c>
      <c r="F387" s="212" t="s">
        <v>1554</v>
      </c>
      <c r="G387" s="14"/>
      <c r="H387" s="213">
        <v>30</v>
      </c>
      <c r="I387" s="214"/>
      <c r="J387" s="14"/>
      <c r="K387" s="14"/>
      <c r="L387" s="210"/>
      <c r="M387" s="215"/>
      <c r="N387" s="216"/>
      <c r="O387" s="216"/>
      <c r="P387" s="216"/>
      <c r="Q387" s="216"/>
      <c r="R387" s="216"/>
      <c r="S387" s="216"/>
      <c r="T387" s="217"/>
      <c r="U387" s="14"/>
      <c r="V387" s="14"/>
      <c r="W387" s="14"/>
      <c r="X387" s="14"/>
      <c r="Y387" s="14"/>
      <c r="Z387" s="14"/>
      <c r="AA387" s="14"/>
      <c r="AB387" s="14"/>
      <c r="AC387" s="14"/>
      <c r="AD387" s="14"/>
      <c r="AE387" s="14"/>
      <c r="AT387" s="211" t="s">
        <v>271</v>
      </c>
      <c r="AU387" s="211" t="s">
        <v>85</v>
      </c>
      <c r="AV387" s="14" t="s">
        <v>87</v>
      </c>
      <c r="AW387" s="14" t="s">
        <v>32</v>
      </c>
      <c r="AX387" s="14" t="s">
        <v>77</v>
      </c>
      <c r="AY387" s="211" t="s">
        <v>177</v>
      </c>
    </row>
    <row r="388" s="15" customFormat="1">
      <c r="A388" s="15"/>
      <c r="B388" s="218"/>
      <c r="C388" s="15"/>
      <c r="D388" s="193" t="s">
        <v>271</v>
      </c>
      <c r="E388" s="219" t="s">
        <v>1</v>
      </c>
      <c r="F388" s="220" t="s">
        <v>276</v>
      </c>
      <c r="G388" s="15"/>
      <c r="H388" s="221">
        <v>30</v>
      </c>
      <c r="I388" s="222"/>
      <c r="J388" s="15"/>
      <c r="K388" s="15"/>
      <c r="L388" s="218"/>
      <c r="M388" s="223"/>
      <c r="N388" s="224"/>
      <c r="O388" s="224"/>
      <c r="P388" s="224"/>
      <c r="Q388" s="224"/>
      <c r="R388" s="224"/>
      <c r="S388" s="224"/>
      <c r="T388" s="225"/>
      <c r="U388" s="15"/>
      <c r="V388" s="15"/>
      <c r="W388" s="15"/>
      <c r="X388" s="15"/>
      <c r="Y388" s="15"/>
      <c r="Z388" s="15"/>
      <c r="AA388" s="15"/>
      <c r="AB388" s="15"/>
      <c r="AC388" s="15"/>
      <c r="AD388" s="15"/>
      <c r="AE388" s="15"/>
      <c r="AT388" s="219" t="s">
        <v>271</v>
      </c>
      <c r="AU388" s="219" t="s">
        <v>85</v>
      </c>
      <c r="AV388" s="15" t="s">
        <v>269</v>
      </c>
      <c r="AW388" s="15" t="s">
        <v>32</v>
      </c>
      <c r="AX388" s="15" t="s">
        <v>85</v>
      </c>
      <c r="AY388" s="219" t="s">
        <v>177</v>
      </c>
    </row>
    <row r="389" s="2" customFormat="1" ht="16.5" customHeight="1">
      <c r="A389" s="38"/>
      <c r="B389" s="179"/>
      <c r="C389" s="180" t="s">
        <v>781</v>
      </c>
      <c r="D389" s="180" t="s">
        <v>180</v>
      </c>
      <c r="E389" s="181" t="s">
        <v>1555</v>
      </c>
      <c r="F389" s="182" t="s">
        <v>1556</v>
      </c>
      <c r="G389" s="183" t="s">
        <v>1552</v>
      </c>
      <c r="H389" s="184">
        <v>30</v>
      </c>
      <c r="I389" s="185"/>
      <c r="J389" s="186">
        <f>ROUND(I389*H389,2)</f>
        <v>0</v>
      </c>
      <c r="K389" s="182" t="s">
        <v>268</v>
      </c>
      <c r="L389" s="39"/>
      <c r="M389" s="187" t="s">
        <v>1</v>
      </c>
      <c r="N389" s="188" t="s">
        <v>42</v>
      </c>
      <c r="O389" s="77"/>
      <c r="P389" s="189">
        <f>O389*H389</f>
        <v>0</v>
      </c>
      <c r="Q389" s="189">
        <v>0</v>
      </c>
      <c r="R389" s="189">
        <f>Q389*H389</f>
        <v>0</v>
      </c>
      <c r="S389" s="189">
        <v>0</v>
      </c>
      <c r="T389" s="190">
        <f>S389*H389</f>
        <v>0</v>
      </c>
      <c r="U389" s="38"/>
      <c r="V389" s="38"/>
      <c r="W389" s="38"/>
      <c r="X389" s="38"/>
      <c r="Y389" s="38"/>
      <c r="Z389" s="38"/>
      <c r="AA389" s="38"/>
      <c r="AB389" s="38"/>
      <c r="AC389" s="38"/>
      <c r="AD389" s="38"/>
      <c r="AE389" s="38"/>
      <c r="AR389" s="191" t="s">
        <v>1553</v>
      </c>
      <c r="AT389" s="191" t="s">
        <v>180</v>
      </c>
      <c r="AU389" s="191" t="s">
        <v>85</v>
      </c>
      <c r="AY389" s="19" t="s">
        <v>177</v>
      </c>
      <c r="BE389" s="192">
        <f>IF(N389="základní",J389,0)</f>
        <v>0</v>
      </c>
      <c r="BF389" s="192">
        <f>IF(N389="snížená",J389,0)</f>
        <v>0</v>
      </c>
      <c r="BG389" s="192">
        <f>IF(N389="zákl. přenesená",J389,0)</f>
        <v>0</v>
      </c>
      <c r="BH389" s="192">
        <f>IF(N389="sníž. přenesená",J389,0)</f>
        <v>0</v>
      </c>
      <c r="BI389" s="192">
        <f>IF(N389="nulová",J389,0)</f>
        <v>0</v>
      </c>
      <c r="BJ389" s="19" t="s">
        <v>85</v>
      </c>
      <c r="BK389" s="192">
        <f>ROUND(I389*H389,2)</f>
        <v>0</v>
      </c>
      <c r="BL389" s="19" t="s">
        <v>1553</v>
      </c>
      <c r="BM389" s="191" t="s">
        <v>1288</v>
      </c>
    </row>
    <row r="390" s="14" customFormat="1">
      <c r="A390" s="14"/>
      <c r="B390" s="210"/>
      <c r="C390" s="14"/>
      <c r="D390" s="193" t="s">
        <v>271</v>
      </c>
      <c r="E390" s="211" t="s">
        <v>1</v>
      </c>
      <c r="F390" s="212" t="s">
        <v>1557</v>
      </c>
      <c r="G390" s="14"/>
      <c r="H390" s="213">
        <v>30</v>
      </c>
      <c r="I390" s="214"/>
      <c r="J390" s="14"/>
      <c r="K390" s="14"/>
      <c r="L390" s="210"/>
      <c r="M390" s="215"/>
      <c r="N390" s="216"/>
      <c r="O390" s="216"/>
      <c r="P390" s="216"/>
      <c r="Q390" s="216"/>
      <c r="R390" s="216"/>
      <c r="S390" s="216"/>
      <c r="T390" s="217"/>
      <c r="U390" s="14"/>
      <c r="V390" s="14"/>
      <c r="W390" s="14"/>
      <c r="X390" s="14"/>
      <c r="Y390" s="14"/>
      <c r="Z390" s="14"/>
      <c r="AA390" s="14"/>
      <c r="AB390" s="14"/>
      <c r="AC390" s="14"/>
      <c r="AD390" s="14"/>
      <c r="AE390" s="14"/>
      <c r="AT390" s="211" t="s">
        <v>271</v>
      </c>
      <c r="AU390" s="211" t="s">
        <v>85</v>
      </c>
      <c r="AV390" s="14" t="s">
        <v>87</v>
      </c>
      <c r="AW390" s="14" t="s">
        <v>32</v>
      </c>
      <c r="AX390" s="14" t="s">
        <v>77</v>
      </c>
      <c r="AY390" s="211" t="s">
        <v>177</v>
      </c>
    </row>
    <row r="391" s="15" customFormat="1">
      <c r="A391" s="15"/>
      <c r="B391" s="218"/>
      <c r="C391" s="15"/>
      <c r="D391" s="193" t="s">
        <v>271</v>
      </c>
      <c r="E391" s="219" t="s">
        <v>1</v>
      </c>
      <c r="F391" s="220" t="s">
        <v>276</v>
      </c>
      <c r="G391" s="15"/>
      <c r="H391" s="221">
        <v>30</v>
      </c>
      <c r="I391" s="222"/>
      <c r="J391" s="15"/>
      <c r="K391" s="15"/>
      <c r="L391" s="218"/>
      <c r="M391" s="245"/>
      <c r="N391" s="246"/>
      <c r="O391" s="246"/>
      <c r="P391" s="246"/>
      <c r="Q391" s="246"/>
      <c r="R391" s="246"/>
      <c r="S391" s="246"/>
      <c r="T391" s="247"/>
      <c r="U391" s="15"/>
      <c r="V391" s="15"/>
      <c r="W391" s="15"/>
      <c r="X391" s="15"/>
      <c r="Y391" s="15"/>
      <c r="Z391" s="15"/>
      <c r="AA391" s="15"/>
      <c r="AB391" s="15"/>
      <c r="AC391" s="15"/>
      <c r="AD391" s="15"/>
      <c r="AE391" s="15"/>
      <c r="AT391" s="219" t="s">
        <v>271</v>
      </c>
      <c r="AU391" s="219" t="s">
        <v>85</v>
      </c>
      <c r="AV391" s="15" t="s">
        <v>269</v>
      </c>
      <c r="AW391" s="15" t="s">
        <v>32</v>
      </c>
      <c r="AX391" s="15" t="s">
        <v>85</v>
      </c>
      <c r="AY391" s="219" t="s">
        <v>177</v>
      </c>
    </row>
    <row r="392" s="2" customFormat="1" ht="6.96" customHeight="1">
      <c r="A392" s="38"/>
      <c r="B392" s="60"/>
      <c r="C392" s="61"/>
      <c r="D392" s="61"/>
      <c r="E392" s="61"/>
      <c r="F392" s="61"/>
      <c r="G392" s="61"/>
      <c r="H392" s="61"/>
      <c r="I392" s="61"/>
      <c r="J392" s="61"/>
      <c r="K392" s="61"/>
      <c r="L392" s="39"/>
      <c r="M392" s="38"/>
      <c r="O392" s="38"/>
      <c r="P392" s="38"/>
      <c r="Q392" s="38"/>
      <c r="R392" s="38"/>
      <c r="S392" s="38"/>
      <c r="T392" s="38"/>
      <c r="U392" s="38"/>
      <c r="V392" s="38"/>
      <c r="W392" s="38"/>
      <c r="X392" s="38"/>
      <c r="Y392" s="38"/>
      <c r="Z392" s="38"/>
      <c r="AA392" s="38"/>
      <c r="AB392" s="38"/>
      <c r="AC392" s="38"/>
      <c r="AD392" s="38"/>
      <c r="AE392" s="38"/>
    </row>
  </sheetData>
  <autoFilter ref="C129:K391"/>
  <mergeCells count="12">
    <mergeCell ref="E7:H7"/>
    <mergeCell ref="E9:H9"/>
    <mergeCell ref="E11:H11"/>
    <mergeCell ref="E20:H20"/>
    <mergeCell ref="E29:H29"/>
    <mergeCell ref="E85:H85"/>
    <mergeCell ref="E87:H87"/>
    <mergeCell ref="E89:H89"/>
    <mergeCell ref="E118:H118"/>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101</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1" customFormat="1" ht="12" customHeight="1">
      <c r="B8" s="22"/>
      <c r="D8" s="32" t="s">
        <v>151</v>
      </c>
      <c r="L8" s="22"/>
    </row>
    <row r="9" s="2" customFormat="1" ht="16.5" customHeight="1">
      <c r="A9" s="38"/>
      <c r="B9" s="39"/>
      <c r="C9" s="38"/>
      <c r="D9" s="38"/>
      <c r="E9" s="129" t="s">
        <v>212</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215</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1558</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1294</v>
      </c>
      <c r="G14" s="38"/>
      <c r="H14" s="38"/>
      <c r="I14" s="32" t="s">
        <v>22</v>
      </c>
      <c r="J14" s="69" t="str">
        <f>'Rekapitulace stavby'!AN8</f>
        <v>18. 9. 2023</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TJ Lázně Bělohrad z.s.</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ATELIER TSUNAMI s.r.o. Náchod</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Ing. Lenka Kasperová</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35</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37</v>
      </c>
      <c r="E32" s="38"/>
      <c r="F32" s="38"/>
      <c r="G32" s="38"/>
      <c r="H32" s="38"/>
      <c r="I32" s="38"/>
      <c r="J32" s="96">
        <f>ROUND(J124,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39</v>
      </c>
      <c r="G34" s="38"/>
      <c r="H34" s="38"/>
      <c r="I34" s="43" t="s">
        <v>38</v>
      </c>
      <c r="J34" s="43" t="s">
        <v>40</v>
      </c>
      <c r="K34" s="38"/>
      <c r="L34" s="55"/>
      <c r="S34" s="38"/>
      <c r="T34" s="38"/>
      <c r="U34" s="38"/>
      <c r="V34" s="38"/>
      <c r="W34" s="38"/>
      <c r="X34" s="38"/>
      <c r="Y34" s="38"/>
      <c r="Z34" s="38"/>
      <c r="AA34" s="38"/>
      <c r="AB34" s="38"/>
      <c r="AC34" s="38"/>
      <c r="AD34" s="38"/>
      <c r="AE34" s="38"/>
    </row>
    <row r="35" s="2" customFormat="1" ht="14.4" customHeight="1">
      <c r="A35" s="38"/>
      <c r="B35" s="39"/>
      <c r="C35" s="38"/>
      <c r="D35" s="134" t="s">
        <v>41</v>
      </c>
      <c r="E35" s="32" t="s">
        <v>42</v>
      </c>
      <c r="F35" s="135">
        <f>ROUND((SUM(BE124:BE166)),  2)</f>
        <v>0</v>
      </c>
      <c r="G35" s="38"/>
      <c r="H35" s="38"/>
      <c r="I35" s="136">
        <v>0.20999999999999999</v>
      </c>
      <c r="J35" s="135">
        <f>ROUND(((SUM(BE124:BE166))*I35),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43</v>
      </c>
      <c r="F36" s="135">
        <f>ROUND((SUM(BF124:BF166)),  2)</f>
        <v>0</v>
      </c>
      <c r="G36" s="38"/>
      <c r="H36" s="38"/>
      <c r="I36" s="136">
        <v>0.14999999999999999</v>
      </c>
      <c r="J36" s="135">
        <f>ROUND(((SUM(BF124:BF166))*I36),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44</v>
      </c>
      <c r="F37" s="135">
        <f>ROUND((SUM(BG124:BG166)),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45</v>
      </c>
      <c r="F38" s="135">
        <f>ROUND((SUM(BH124:BH166)),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46</v>
      </c>
      <c r="F39" s="135">
        <f>ROUND((SUM(BI124:BI166)),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47</v>
      </c>
      <c r="E41" s="81"/>
      <c r="F41" s="81"/>
      <c r="G41" s="139" t="s">
        <v>48</v>
      </c>
      <c r="H41" s="140" t="s">
        <v>49</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151</v>
      </c>
      <c r="L86" s="22"/>
    </row>
    <row r="87" s="2" customFormat="1" ht="16.5" customHeight="1">
      <c r="A87" s="38"/>
      <c r="B87" s="39"/>
      <c r="C87" s="38"/>
      <c r="D87" s="38"/>
      <c r="E87" s="129" t="s">
        <v>212</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215</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SO 01-03 - Vzduchotechnika</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18. 9. 2023</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TJ Lázně Bělohrad z.s.</v>
      </c>
      <c r="G93" s="38"/>
      <c r="H93" s="38"/>
      <c r="I93" s="32" t="s">
        <v>30</v>
      </c>
      <c r="J93" s="36" t="str">
        <f>E23</f>
        <v>ATELIER TSUNAMI s.r.o. Náchod</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Ing. Lenka Kasperová</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154</v>
      </c>
      <c r="D96" s="137"/>
      <c r="E96" s="137"/>
      <c r="F96" s="137"/>
      <c r="G96" s="137"/>
      <c r="H96" s="137"/>
      <c r="I96" s="137"/>
      <c r="J96" s="146" t="s">
        <v>155</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156</v>
      </c>
      <c r="D98" s="38"/>
      <c r="E98" s="38"/>
      <c r="F98" s="38"/>
      <c r="G98" s="38"/>
      <c r="H98" s="38"/>
      <c r="I98" s="38"/>
      <c r="J98" s="96">
        <f>J124</f>
        <v>0</v>
      </c>
      <c r="K98" s="38"/>
      <c r="L98" s="55"/>
      <c r="S98" s="38"/>
      <c r="T98" s="38"/>
      <c r="U98" s="38"/>
      <c r="V98" s="38"/>
      <c r="W98" s="38"/>
      <c r="X98" s="38"/>
      <c r="Y98" s="38"/>
      <c r="Z98" s="38"/>
      <c r="AA98" s="38"/>
      <c r="AB98" s="38"/>
      <c r="AC98" s="38"/>
      <c r="AD98" s="38"/>
      <c r="AE98" s="38"/>
      <c r="AU98" s="19" t="s">
        <v>157</v>
      </c>
    </row>
    <row r="99" s="9" customFormat="1" ht="24.96" customHeight="1">
      <c r="A99" s="9"/>
      <c r="B99" s="148"/>
      <c r="C99" s="9"/>
      <c r="D99" s="149" t="s">
        <v>1559</v>
      </c>
      <c r="E99" s="150"/>
      <c r="F99" s="150"/>
      <c r="G99" s="150"/>
      <c r="H99" s="150"/>
      <c r="I99" s="150"/>
      <c r="J99" s="151">
        <f>J125</f>
        <v>0</v>
      </c>
      <c r="K99" s="9"/>
      <c r="L99" s="148"/>
      <c r="S99" s="9"/>
      <c r="T99" s="9"/>
      <c r="U99" s="9"/>
      <c r="V99" s="9"/>
      <c r="W99" s="9"/>
      <c r="X99" s="9"/>
      <c r="Y99" s="9"/>
      <c r="Z99" s="9"/>
      <c r="AA99" s="9"/>
      <c r="AB99" s="9"/>
      <c r="AC99" s="9"/>
      <c r="AD99" s="9"/>
      <c r="AE99" s="9"/>
    </row>
    <row r="100" s="9" customFormat="1" ht="24.96" customHeight="1">
      <c r="A100" s="9"/>
      <c r="B100" s="148"/>
      <c r="C100" s="9"/>
      <c r="D100" s="149" t="s">
        <v>1560</v>
      </c>
      <c r="E100" s="150"/>
      <c r="F100" s="150"/>
      <c r="G100" s="150"/>
      <c r="H100" s="150"/>
      <c r="I100" s="150"/>
      <c r="J100" s="151">
        <f>J134</f>
        <v>0</v>
      </c>
      <c r="K100" s="9"/>
      <c r="L100" s="148"/>
      <c r="S100" s="9"/>
      <c r="T100" s="9"/>
      <c r="U100" s="9"/>
      <c r="V100" s="9"/>
      <c r="W100" s="9"/>
      <c r="X100" s="9"/>
      <c r="Y100" s="9"/>
      <c r="Z100" s="9"/>
      <c r="AA100" s="9"/>
      <c r="AB100" s="9"/>
      <c r="AC100" s="9"/>
      <c r="AD100" s="9"/>
      <c r="AE100" s="9"/>
    </row>
    <row r="101" s="9" customFormat="1" ht="24.96" customHeight="1">
      <c r="A101" s="9"/>
      <c r="B101" s="148"/>
      <c r="C101" s="9"/>
      <c r="D101" s="149" t="s">
        <v>1561</v>
      </c>
      <c r="E101" s="150"/>
      <c r="F101" s="150"/>
      <c r="G101" s="150"/>
      <c r="H101" s="150"/>
      <c r="I101" s="150"/>
      <c r="J101" s="151">
        <f>J143</f>
        <v>0</v>
      </c>
      <c r="K101" s="9"/>
      <c r="L101" s="148"/>
      <c r="S101" s="9"/>
      <c r="T101" s="9"/>
      <c r="U101" s="9"/>
      <c r="V101" s="9"/>
      <c r="W101" s="9"/>
      <c r="X101" s="9"/>
      <c r="Y101" s="9"/>
      <c r="Z101" s="9"/>
      <c r="AA101" s="9"/>
      <c r="AB101" s="9"/>
      <c r="AC101" s="9"/>
      <c r="AD101" s="9"/>
      <c r="AE101" s="9"/>
    </row>
    <row r="102" s="9" customFormat="1" ht="24.96" customHeight="1">
      <c r="A102" s="9"/>
      <c r="B102" s="148"/>
      <c r="C102" s="9"/>
      <c r="D102" s="149" t="s">
        <v>1562</v>
      </c>
      <c r="E102" s="150"/>
      <c r="F102" s="150"/>
      <c r="G102" s="150"/>
      <c r="H102" s="150"/>
      <c r="I102" s="150"/>
      <c r="J102" s="151">
        <f>J154</f>
        <v>0</v>
      </c>
      <c r="K102" s="9"/>
      <c r="L102" s="148"/>
      <c r="S102" s="9"/>
      <c r="T102" s="9"/>
      <c r="U102" s="9"/>
      <c r="V102" s="9"/>
      <c r="W102" s="9"/>
      <c r="X102" s="9"/>
      <c r="Y102" s="9"/>
      <c r="Z102" s="9"/>
      <c r="AA102" s="9"/>
      <c r="AB102" s="9"/>
      <c r="AC102" s="9"/>
      <c r="AD102" s="9"/>
      <c r="AE102" s="9"/>
    </row>
    <row r="103" s="2" customFormat="1" ht="21.84" customHeight="1">
      <c r="A103" s="38"/>
      <c r="B103" s="39"/>
      <c r="C103" s="38"/>
      <c r="D103" s="38"/>
      <c r="E103" s="38"/>
      <c r="F103" s="38"/>
      <c r="G103" s="38"/>
      <c r="H103" s="38"/>
      <c r="I103" s="38"/>
      <c r="J103" s="38"/>
      <c r="K103" s="38"/>
      <c r="L103" s="55"/>
      <c r="S103" s="38"/>
      <c r="T103" s="38"/>
      <c r="U103" s="38"/>
      <c r="V103" s="38"/>
      <c r="W103" s="38"/>
      <c r="X103" s="38"/>
      <c r="Y103" s="38"/>
      <c r="Z103" s="38"/>
      <c r="AA103" s="38"/>
      <c r="AB103" s="38"/>
      <c r="AC103" s="38"/>
      <c r="AD103" s="38"/>
      <c r="AE103" s="38"/>
    </row>
    <row r="104" s="2" customFormat="1" ht="6.96" customHeight="1">
      <c r="A104" s="38"/>
      <c r="B104" s="60"/>
      <c r="C104" s="61"/>
      <c r="D104" s="61"/>
      <c r="E104" s="61"/>
      <c r="F104" s="61"/>
      <c r="G104" s="61"/>
      <c r="H104" s="61"/>
      <c r="I104" s="61"/>
      <c r="J104" s="61"/>
      <c r="K104" s="61"/>
      <c r="L104" s="55"/>
      <c r="S104" s="38"/>
      <c r="T104" s="38"/>
      <c r="U104" s="38"/>
      <c r="V104" s="38"/>
      <c r="W104" s="38"/>
      <c r="X104" s="38"/>
      <c r="Y104" s="38"/>
      <c r="Z104" s="38"/>
      <c r="AA104" s="38"/>
      <c r="AB104" s="38"/>
      <c r="AC104" s="38"/>
      <c r="AD104" s="38"/>
      <c r="AE104" s="38"/>
    </row>
    <row r="108" s="2" customFormat="1" ht="6.96" customHeight="1">
      <c r="A108" s="38"/>
      <c r="B108" s="62"/>
      <c r="C108" s="63"/>
      <c r="D108" s="63"/>
      <c r="E108" s="63"/>
      <c r="F108" s="63"/>
      <c r="G108" s="63"/>
      <c r="H108" s="63"/>
      <c r="I108" s="63"/>
      <c r="J108" s="63"/>
      <c r="K108" s="63"/>
      <c r="L108" s="55"/>
      <c r="S108" s="38"/>
      <c r="T108" s="38"/>
      <c r="U108" s="38"/>
      <c r="V108" s="38"/>
      <c r="W108" s="38"/>
      <c r="X108" s="38"/>
      <c r="Y108" s="38"/>
      <c r="Z108" s="38"/>
      <c r="AA108" s="38"/>
      <c r="AB108" s="38"/>
      <c r="AC108" s="38"/>
      <c r="AD108" s="38"/>
      <c r="AE108" s="38"/>
    </row>
    <row r="109" s="2" customFormat="1" ht="24.96" customHeight="1">
      <c r="A109" s="38"/>
      <c r="B109" s="39"/>
      <c r="C109" s="23" t="s">
        <v>161</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6.96" customHeight="1">
      <c r="A110" s="38"/>
      <c r="B110" s="39"/>
      <c r="C110" s="38"/>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2" customHeight="1">
      <c r="A111" s="38"/>
      <c r="B111" s="39"/>
      <c r="C111" s="32" t="s">
        <v>16</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6.5" customHeight="1">
      <c r="A112" s="38"/>
      <c r="B112" s="39"/>
      <c r="C112" s="38"/>
      <c r="D112" s="38"/>
      <c r="E112" s="129" t="str">
        <f>E7</f>
        <v>Klubovna volejbalu, stavební úpravy sportoviště-aktualizace 09/2023</v>
      </c>
      <c r="F112" s="32"/>
      <c r="G112" s="32"/>
      <c r="H112" s="32"/>
      <c r="I112" s="38"/>
      <c r="J112" s="38"/>
      <c r="K112" s="38"/>
      <c r="L112" s="55"/>
      <c r="S112" s="38"/>
      <c r="T112" s="38"/>
      <c r="U112" s="38"/>
      <c r="V112" s="38"/>
      <c r="W112" s="38"/>
      <c r="X112" s="38"/>
      <c r="Y112" s="38"/>
      <c r="Z112" s="38"/>
      <c r="AA112" s="38"/>
      <c r="AB112" s="38"/>
      <c r="AC112" s="38"/>
      <c r="AD112" s="38"/>
      <c r="AE112" s="38"/>
    </row>
    <row r="113" s="1" customFormat="1" ht="12" customHeight="1">
      <c r="B113" s="22"/>
      <c r="C113" s="32" t="s">
        <v>151</v>
      </c>
      <c r="L113" s="22"/>
    </row>
    <row r="114" s="2" customFormat="1" ht="16.5" customHeight="1">
      <c r="A114" s="38"/>
      <c r="B114" s="39"/>
      <c r="C114" s="38"/>
      <c r="D114" s="38"/>
      <c r="E114" s="129" t="s">
        <v>212</v>
      </c>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215</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6.5" customHeight="1">
      <c r="A116" s="38"/>
      <c r="B116" s="39"/>
      <c r="C116" s="38"/>
      <c r="D116" s="38"/>
      <c r="E116" s="67" t="str">
        <f>E11</f>
        <v>SO 01-03 - Vzduchotechnika</v>
      </c>
      <c r="F116" s="38"/>
      <c r="G116" s="38"/>
      <c r="H116" s="38"/>
      <c r="I116" s="38"/>
      <c r="J116" s="38"/>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2" customHeight="1">
      <c r="A118" s="38"/>
      <c r="B118" s="39"/>
      <c r="C118" s="32" t="s">
        <v>20</v>
      </c>
      <c r="D118" s="38"/>
      <c r="E118" s="38"/>
      <c r="F118" s="27" t="str">
        <f>F14</f>
        <v xml:space="preserve"> </v>
      </c>
      <c r="G118" s="38"/>
      <c r="H118" s="38"/>
      <c r="I118" s="32" t="s">
        <v>22</v>
      </c>
      <c r="J118" s="69" t="str">
        <f>IF(J14="","",J14)</f>
        <v>18. 9. 2023</v>
      </c>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25.65" customHeight="1">
      <c r="A120" s="38"/>
      <c r="B120" s="39"/>
      <c r="C120" s="32" t="s">
        <v>24</v>
      </c>
      <c r="D120" s="38"/>
      <c r="E120" s="38"/>
      <c r="F120" s="27" t="str">
        <f>E17</f>
        <v>TJ Lázně Bělohrad z.s.</v>
      </c>
      <c r="G120" s="38"/>
      <c r="H120" s="38"/>
      <c r="I120" s="32" t="s">
        <v>30</v>
      </c>
      <c r="J120" s="36" t="str">
        <f>E23</f>
        <v>ATELIER TSUNAMI s.r.o. Náchod</v>
      </c>
      <c r="K120" s="38"/>
      <c r="L120" s="55"/>
      <c r="S120" s="38"/>
      <c r="T120" s="38"/>
      <c r="U120" s="38"/>
      <c r="V120" s="38"/>
      <c r="W120" s="38"/>
      <c r="X120" s="38"/>
      <c r="Y120" s="38"/>
      <c r="Z120" s="38"/>
      <c r="AA120" s="38"/>
      <c r="AB120" s="38"/>
      <c r="AC120" s="38"/>
      <c r="AD120" s="38"/>
      <c r="AE120" s="38"/>
    </row>
    <row r="121" s="2" customFormat="1" ht="15.15" customHeight="1">
      <c r="A121" s="38"/>
      <c r="B121" s="39"/>
      <c r="C121" s="32" t="s">
        <v>28</v>
      </c>
      <c r="D121" s="38"/>
      <c r="E121" s="38"/>
      <c r="F121" s="27" t="str">
        <f>IF(E20="","",E20)</f>
        <v>Vyplň údaj</v>
      </c>
      <c r="G121" s="38"/>
      <c r="H121" s="38"/>
      <c r="I121" s="32" t="s">
        <v>33</v>
      </c>
      <c r="J121" s="36" t="str">
        <f>E26</f>
        <v>Ing. Lenka Kasperová</v>
      </c>
      <c r="K121" s="38"/>
      <c r="L121" s="55"/>
      <c r="S121" s="38"/>
      <c r="T121" s="38"/>
      <c r="U121" s="38"/>
      <c r="V121" s="38"/>
      <c r="W121" s="38"/>
      <c r="X121" s="38"/>
      <c r="Y121" s="38"/>
      <c r="Z121" s="38"/>
      <c r="AA121" s="38"/>
      <c r="AB121" s="38"/>
      <c r="AC121" s="38"/>
      <c r="AD121" s="38"/>
      <c r="AE121" s="38"/>
    </row>
    <row r="122" s="2" customFormat="1" ht="10.32" customHeight="1">
      <c r="A122" s="38"/>
      <c r="B122" s="39"/>
      <c r="C122" s="38"/>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11" customFormat="1" ht="29.28" customHeight="1">
      <c r="A123" s="156"/>
      <c r="B123" s="157"/>
      <c r="C123" s="158" t="s">
        <v>162</v>
      </c>
      <c r="D123" s="159" t="s">
        <v>62</v>
      </c>
      <c r="E123" s="159" t="s">
        <v>58</v>
      </c>
      <c r="F123" s="159" t="s">
        <v>59</v>
      </c>
      <c r="G123" s="159" t="s">
        <v>163</v>
      </c>
      <c r="H123" s="159" t="s">
        <v>164</v>
      </c>
      <c r="I123" s="159" t="s">
        <v>165</v>
      </c>
      <c r="J123" s="159" t="s">
        <v>155</v>
      </c>
      <c r="K123" s="160" t="s">
        <v>166</v>
      </c>
      <c r="L123" s="161"/>
      <c r="M123" s="86" t="s">
        <v>1</v>
      </c>
      <c r="N123" s="87" t="s">
        <v>41</v>
      </c>
      <c r="O123" s="87" t="s">
        <v>167</v>
      </c>
      <c r="P123" s="87" t="s">
        <v>168</v>
      </c>
      <c r="Q123" s="87" t="s">
        <v>169</v>
      </c>
      <c r="R123" s="87" t="s">
        <v>170</v>
      </c>
      <c r="S123" s="87" t="s">
        <v>171</v>
      </c>
      <c r="T123" s="88" t="s">
        <v>172</v>
      </c>
      <c r="U123" s="156"/>
      <c r="V123" s="156"/>
      <c r="W123" s="156"/>
      <c r="X123" s="156"/>
      <c r="Y123" s="156"/>
      <c r="Z123" s="156"/>
      <c r="AA123" s="156"/>
      <c r="AB123" s="156"/>
      <c r="AC123" s="156"/>
      <c r="AD123" s="156"/>
      <c r="AE123" s="156"/>
    </row>
    <row r="124" s="2" customFormat="1" ht="22.8" customHeight="1">
      <c r="A124" s="38"/>
      <c r="B124" s="39"/>
      <c r="C124" s="93" t="s">
        <v>173</v>
      </c>
      <c r="D124" s="38"/>
      <c r="E124" s="38"/>
      <c r="F124" s="38"/>
      <c r="G124" s="38"/>
      <c r="H124" s="38"/>
      <c r="I124" s="38"/>
      <c r="J124" s="162">
        <f>BK124</f>
        <v>0</v>
      </c>
      <c r="K124" s="38"/>
      <c r="L124" s="39"/>
      <c r="M124" s="89"/>
      <c r="N124" s="73"/>
      <c r="O124" s="90"/>
      <c r="P124" s="163">
        <f>P125+P134+P143+P154</f>
        <v>0</v>
      </c>
      <c r="Q124" s="90"/>
      <c r="R124" s="163">
        <f>R125+R134+R143+R154</f>
        <v>0</v>
      </c>
      <c r="S124" s="90"/>
      <c r="T124" s="164">
        <f>T125+T134+T143+T154</f>
        <v>0</v>
      </c>
      <c r="U124" s="38"/>
      <c r="V124" s="38"/>
      <c r="W124" s="38"/>
      <c r="X124" s="38"/>
      <c r="Y124" s="38"/>
      <c r="Z124" s="38"/>
      <c r="AA124" s="38"/>
      <c r="AB124" s="38"/>
      <c r="AC124" s="38"/>
      <c r="AD124" s="38"/>
      <c r="AE124" s="38"/>
      <c r="AT124" s="19" t="s">
        <v>76</v>
      </c>
      <c r="AU124" s="19" t="s">
        <v>157</v>
      </c>
      <c r="BK124" s="165">
        <f>BK125+BK134+BK143+BK154</f>
        <v>0</v>
      </c>
    </row>
    <row r="125" s="12" customFormat="1" ht="25.92" customHeight="1">
      <c r="A125" s="12"/>
      <c r="B125" s="166"/>
      <c r="C125" s="12"/>
      <c r="D125" s="167" t="s">
        <v>76</v>
      </c>
      <c r="E125" s="168" t="s">
        <v>1563</v>
      </c>
      <c r="F125" s="168" t="s">
        <v>1564</v>
      </c>
      <c r="G125" s="12"/>
      <c r="H125" s="12"/>
      <c r="I125" s="169"/>
      <c r="J125" s="170">
        <f>BK125</f>
        <v>0</v>
      </c>
      <c r="K125" s="12"/>
      <c r="L125" s="166"/>
      <c r="M125" s="171"/>
      <c r="N125" s="172"/>
      <c r="O125" s="172"/>
      <c r="P125" s="173">
        <f>SUM(P126:P133)</f>
        <v>0</v>
      </c>
      <c r="Q125" s="172"/>
      <c r="R125" s="173">
        <f>SUM(R126:R133)</f>
        <v>0</v>
      </c>
      <c r="S125" s="172"/>
      <c r="T125" s="174">
        <f>SUM(T126:T133)</f>
        <v>0</v>
      </c>
      <c r="U125" s="12"/>
      <c r="V125" s="12"/>
      <c r="W125" s="12"/>
      <c r="X125" s="12"/>
      <c r="Y125" s="12"/>
      <c r="Z125" s="12"/>
      <c r="AA125" s="12"/>
      <c r="AB125" s="12"/>
      <c r="AC125" s="12"/>
      <c r="AD125" s="12"/>
      <c r="AE125" s="12"/>
      <c r="AR125" s="167" t="s">
        <v>85</v>
      </c>
      <c r="AT125" s="175" t="s">
        <v>76</v>
      </c>
      <c r="AU125" s="175" t="s">
        <v>77</v>
      </c>
      <c r="AY125" s="167" t="s">
        <v>177</v>
      </c>
      <c r="BK125" s="176">
        <f>SUM(BK126:BK133)</f>
        <v>0</v>
      </c>
    </row>
    <row r="126" s="2" customFormat="1" ht="16.5" customHeight="1">
      <c r="A126" s="38"/>
      <c r="B126" s="179"/>
      <c r="C126" s="180" t="s">
        <v>85</v>
      </c>
      <c r="D126" s="180" t="s">
        <v>180</v>
      </c>
      <c r="E126" s="181" t="s">
        <v>1565</v>
      </c>
      <c r="F126" s="182" t="s">
        <v>1566</v>
      </c>
      <c r="G126" s="183" t="s">
        <v>650</v>
      </c>
      <c r="H126" s="184">
        <v>1</v>
      </c>
      <c r="I126" s="185"/>
      <c r="J126" s="186">
        <f>ROUND(I126*H126,2)</f>
        <v>0</v>
      </c>
      <c r="K126" s="182" t="s">
        <v>1</v>
      </c>
      <c r="L126" s="39"/>
      <c r="M126" s="187" t="s">
        <v>1</v>
      </c>
      <c r="N126" s="188" t="s">
        <v>42</v>
      </c>
      <c r="O126" s="77"/>
      <c r="P126" s="189">
        <f>O126*H126</f>
        <v>0</v>
      </c>
      <c r="Q126" s="189">
        <v>0</v>
      </c>
      <c r="R126" s="189">
        <f>Q126*H126</f>
        <v>0</v>
      </c>
      <c r="S126" s="189">
        <v>0</v>
      </c>
      <c r="T126" s="190">
        <f>S126*H126</f>
        <v>0</v>
      </c>
      <c r="U126" s="38"/>
      <c r="V126" s="38"/>
      <c r="W126" s="38"/>
      <c r="X126" s="38"/>
      <c r="Y126" s="38"/>
      <c r="Z126" s="38"/>
      <c r="AA126" s="38"/>
      <c r="AB126" s="38"/>
      <c r="AC126" s="38"/>
      <c r="AD126" s="38"/>
      <c r="AE126" s="38"/>
      <c r="AR126" s="191" t="s">
        <v>269</v>
      </c>
      <c r="AT126" s="191" t="s">
        <v>180</v>
      </c>
      <c r="AU126" s="191" t="s">
        <v>85</v>
      </c>
      <c r="AY126" s="19" t="s">
        <v>177</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269</v>
      </c>
      <c r="BM126" s="191" t="s">
        <v>87</v>
      </c>
    </row>
    <row r="127" s="2" customFormat="1">
      <c r="A127" s="38"/>
      <c r="B127" s="39"/>
      <c r="C127" s="38"/>
      <c r="D127" s="193" t="s">
        <v>187</v>
      </c>
      <c r="E127" s="38"/>
      <c r="F127" s="194" t="s">
        <v>1567</v>
      </c>
      <c r="G127" s="38"/>
      <c r="H127" s="38"/>
      <c r="I127" s="195"/>
      <c r="J127" s="38"/>
      <c r="K127" s="38"/>
      <c r="L127" s="39"/>
      <c r="M127" s="196"/>
      <c r="N127" s="197"/>
      <c r="O127" s="77"/>
      <c r="P127" s="77"/>
      <c r="Q127" s="77"/>
      <c r="R127" s="77"/>
      <c r="S127" s="77"/>
      <c r="T127" s="78"/>
      <c r="U127" s="38"/>
      <c r="V127" s="38"/>
      <c r="W127" s="38"/>
      <c r="X127" s="38"/>
      <c r="Y127" s="38"/>
      <c r="Z127" s="38"/>
      <c r="AA127" s="38"/>
      <c r="AB127" s="38"/>
      <c r="AC127" s="38"/>
      <c r="AD127" s="38"/>
      <c r="AE127" s="38"/>
      <c r="AT127" s="19" t="s">
        <v>187</v>
      </c>
      <c r="AU127" s="19" t="s">
        <v>85</v>
      </c>
    </row>
    <row r="128" s="2" customFormat="1" ht="16.5" customHeight="1">
      <c r="A128" s="38"/>
      <c r="B128" s="179"/>
      <c r="C128" s="180" t="s">
        <v>87</v>
      </c>
      <c r="D128" s="180" t="s">
        <v>180</v>
      </c>
      <c r="E128" s="181" t="s">
        <v>1568</v>
      </c>
      <c r="F128" s="182" t="s">
        <v>1569</v>
      </c>
      <c r="G128" s="183" t="s">
        <v>650</v>
      </c>
      <c r="H128" s="184">
        <v>1</v>
      </c>
      <c r="I128" s="185"/>
      <c r="J128" s="186">
        <f>ROUND(I128*H128,2)</f>
        <v>0</v>
      </c>
      <c r="K128" s="182" t="s">
        <v>1</v>
      </c>
      <c r="L128" s="39"/>
      <c r="M128" s="187" t="s">
        <v>1</v>
      </c>
      <c r="N128" s="188" t="s">
        <v>42</v>
      </c>
      <c r="O128" s="77"/>
      <c r="P128" s="189">
        <f>O128*H128</f>
        <v>0</v>
      </c>
      <c r="Q128" s="189">
        <v>0</v>
      </c>
      <c r="R128" s="189">
        <f>Q128*H128</f>
        <v>0</v>
      </c>
      <c r="S128" s="189">
        <v>0</v>
      </c>
      <c r="T128" s="190">
        <f>S128*H128</f>
        <v>0</v>
      </c>
      <c r="U128" s="38"/>
      <c r="V128" s="38"/>
      <c r="W128" s="38"/>
      <c r="X128" s="38"/>
      <c r="Y128" s="38"/>
      <c r="Z128" s="38"/>
      <c r="AA128" s="38"/>
      <c r="AB128" s="38"/>
      <c r="AC128" s="38"/>
      <c r="AD128" s="38"/>
      <c r="AE128" s="38"/>
      <c r="AR128" s="191" t="s">
        <v>269</v>
      </c>
      <c r="AT128" s="191" t="s">
        <v>180</v>
      </c>
      <c r="AU128" s="191" t="s">
        <v>85</v>
      </c>
      <c r="AY128" s="19" t="s">
        <v>177</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269</v>
      </c>
      <c r="BM128" s="191" t="s">
        <v>269</v>
      </c>
    </row>
    <row r="129" s="2" customFormat="1">
      <c r="A129" s="38"/>
      <c r="B129" s="39"/>
      <c r="C129" s="38"/>
      <c r="D129" s="193" t="s">
        <v>187</v>
      </c>
      <c r="E129" s="38"/>
      <c r="F129" s="194" t="s">
        <v>1570</v>
      </c>
      <c r="G129" s="38"/>
      <c r="H129" s="38"/>
      <c r="I129" s="195"/>
      <c r="J129" s="38"/>
      <c r="K129" s="38"/>
      <c r="L129" s="39"/>
      <c r="M129" s="196"/>
      <c r="N129" s="197"/>
      <c r="O129" s="77"/>
      <c r="P129" s="77"/>
      <c r="Q129" s="77"/>
      <c r="R129" s="77"/>
      <c r="S129" s="77"/>
      <c r="T129" s="78"/>
      <c r="U129" s="38"/>
      <c r="V129" s="38"/>
      <c r="W129" s="38"/>
      <c r="X129" s="38"/>
      <c r="Y129" s="38"/>
      <c r="Z129" s="38"/>
      <c r="AA129" s="38"/>
      <c r="AB129" s="38"/>
      <c r="AC129" s="38"/>
      <c r="AD129" s="38"/>
      <c r="AE129" s="38"/>
      <c r="AT129" s="19" t="s">
        <v>187</v>
      </c>
      <c r="AU129" s="19" t="s">
        <v>85</v>
      </c>
    </row>
    <row r="130" s="2" customFormat="1" ht="16.5" customHeight="1">
      <c r="A130" s="38"/>
      <c r="B130" s="179"/>
      <c r="C130" s="180" t="s">
        <v>194</v>
      </c>
      <c r="D130" s="180" t="s">
        <v>180</v>
      </c>
      <c r="E130" s="181" t="s">
        <v>1571</v>
      </c>
      <c r="F130" s="182" t="s">
        <v>1572</v>
      </c>
      <c r="G130" s="183" t="s">
        <v>1573</v>
      </c>
      <c r="H130" s="184">
        <v>5</v>
      </c>
      <c r="I130" s="185"/>
      <c r="J130" s="186">
        <f>ROUND(I130*H130,2)</f>
        <v>0</v>
      </c>
      <c r="K130" s="182" t="s">
        <v>1</v>
      </c>
      <c r="L130" s="39"/>
      <c r="M130" s="187" t="s">
        <v>1</v>
      </c>
      <c r="N130" s="188" t="s">
        <v>42</v>
      </c>
      <c r="O130" s="77"/>
      <c r="P130" s="189">
        <f>O130*H130</f>
        <v>0</v>
      </c>
      <c r="Q130" s="189">
        <v>0</v>
      </c>
      <c r="R130" s="189">
        <f>Q130*H130</f>
        <v>0</v>
      </c>
      <c r="S130" s="189">
        <v>0</v>
      </c>
      <c r="T130" s="190">
        <f>S130*H130</f>
        <v>0</v>
      </c>
      <c r="U130" s="38"/>
      <c r="V130" s="38"/>
      <c r="W130" s="38"/>
      <c r="X130" s="38"/>
      <c r="Y130" s="38"/>
      <c r="Z130" s="38"/>
      <c r="AA130" s="38"/>
      <c r="AB130" s="38"/>
      <c r="AC130" s="38"/>
      <c r="AD130" s="38"/>
      <c r="AE130" s="38"/>
      <c r="AR130" s="191" t="s">
        <v>269</v>
      </c>
      <c r="AT130" s="191" t="s">
        <v>180</v>
      </c>
      <c r="AU130" s="191" t="s">
        <v>85</v>
      </c>
      <c r="AY130" s="19" t="s">
        <v>177</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269</v>
      </c>
      <c r="BM130" s="191" t="s">
        <v>303</v>
      </c>
    </row>
    <row r="131" s="2" customFormat="1">
      <c r="A131" s="38"/>
      <c r="B131" s="39"/>
      <c r="C131" s="38"/>
      <c r="D131" s="193" t="s">
        <v>187</v>
      </c>
      <c r="E131" s="38"/>
      <c r="F131" s="194" t="s">
        <v>1574</v>
      </c>
      <c r="G131" s="38"/>
      <c r="H131" s="38"/>
      <c r="I131" s="195"/>
      <c r="J131" s="38"/>
      <c r="K131" s="38"/>
      <c r="L131" s="39"/>
      <c r="M131" s="196"/>
      <c r="N131" s="197"/>
      <c r="O131" s="77"/>
      <c r="P131" s="77"/>
      <c r="Q131" s="77"/>
      <c r="R131" s="77"/>
      <c r="S131" s="77"/>
      <c r="T131" s="78"/>
      <c r="U131" s="38"/>
      <c r="V131" s="38"/>
      <c r="W131" s="38"/>
      <c r="X131" s="38"/>
      <c r="Y131" s="38"/>
      <c r="Z131" s="38"/>
      <c r="AA131" s="38"/>
      <c r="AB131" s="38"/>
      <c r="AC131" s="38"/>
      <c r="AD131" s="38"/>
      <c r="AE131" s="38"/>
      <c r="AT131" s="19" t="s">
        <v>187</v>
      </c>
      <c r="AU131" s="19" t="s">
        <v>85</v>
      </c>
    </row>
    <row r="132" s="2" customFormat="1" ht="16.5" customHeight="1">
      <c r="A132" s="38"/>
      <c r="B132" s="179"/>
      <c r="C132" s="180" t="s">
        <v>269</v>
      </c>
      <c r="D132" s="180" t="s">
        <v>180</v>
      </c>
      <c r="E132" s="181" t="s">
        <v>1575</v>
      </c>
      <c r="F132" s="182" t="s">
        <v>1576</v>
      </c>
      <c r="G132" s="183" t="s">
        <v>650</v>
      </c>
      <c r="H132" s="184">
        <v>3</v>
      </c>
      <c r="I132" s="185"/>
      <c r="J132" s="186">
        <f>ROUND(I132*H132,2)</f>
        <v>0</v>
      </c>
      <c r="K132" s="182" t="s">
        <v>1</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269</v>
      </c>
      <c r="AT132" s="191" t="s">
        <v>180</v>
      </c>
      <c r="AU132" s="191" t="s">
        <v>85</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235</v>
      </c>
    </row>
    <row r="133" s="2" customFormat="1">
      <c r="A133" s="38"/>
      <c r="B133" s="39"/>
      <c r="C133" s="38"/>
      <c r="D133" s="193" t="s">
        <v>187</v>
      </c>
      <c r="E133" s="38"/>
      <c r="F133" s="194" t="s">
        <v>1577</v>
      </c>
      <c r="G133" s="38"/>
      <c r="H133" s="38"/>
      <c r="I133" s="195"/>
      <c r="J133" s="38"/>
      <c r="K133" s="38"/>
      <c r="L133" s="39"/>
      <c r="M133" s="196"/>
      <c r="N133" s="197"/>
      <c r="O133" s="77"/>
      <c r="P133" s="77"/>
      <c r="Q133" s="77"/>
      <c r="R133" s="77"/>
      <c r="S133" s="77"/>
      <c r="T133" s="78"/>
      <c r="U133" s="38"/>
      <c r="V133" s="38"/>
      <c r="W133" s="38"/>
      <c r="X133" s="38"/>
      <c r="Y133" s="38"/>
      <c r="Z133" s="38"/>
      <c r="AA133" s="38"/>
      <c r="AB133" s="38"/>
      <c r="AC133" s="38"/>
      <c r="AD133" s="38"/>
      <c r="AE133" s="38"/>
      <c r="AT133" s="19" t="s">
        <v>187</v>
      </c>
      <c r="AU133" s="19" t="s">
        <v>85</v>
      </c>
    </row>
    <row r="134" s="12" customFormat="1" ht="25.92" customHeight="1">
      <c r="A134" s="12"/>
      <c r="B134" s="166"/>
      <c r="C134" s="12"/>
      <c r="D134" s="167" t="s">
        <v>76</v>
      </c>
      <c r="E134" s="168" t="s">
        <v>1578</v>
      </c>
      <c r="F134" s="168" t="s">
        <v>1579</v>
      </c>
      <c r="G134" s="12"/>
      <c r="H134" s="12"/>
      <c r="I134" s="169"/>
      <c r="J134" s="170">
        <f>BK134</f>
        <v>0</v>
      </c>
      <c r="K134" s="12"/>
      <c r="L134" s="166"/>
      <c r="M134" s="171"/>
      <c r="N134" s="172"/>
      <c r="O134" s="172"/>
      <c r="P134" s="173">
        <f>SUM(P135:P142)</f>
        <v>0</v>
      </c>
      <c r="Q134" s="172"/>
      <c r="R134" s="173">
        <f>SUM(R135:R142)</f>
        <v>0</v>
      </c>
      <c r="S134" s="172"/>
      <c r="T134" s="174">
        <f>SUM(T135:T142)</f>
        <v>0</v>
      </c>
      <c r="U134" s="12"/>
      <c r="V134" s="12"/>
      <c r="W134" s="12"/>
      <c r="X134" s="12"/>
      <c r="Y134" s="12"/>
      <c r="Z134" s="12"/>
      <c r="AA134" s="12"/>
      <c r="AB134" s="12"/>
      <c r="AC134" s="12"/>
      <c r="AD134" s="12"/>
      <c r="AE134" s="12"/>
      <c r="AR134" s="167" t="s">
        <v>85</v>
      </c>
      <c r="AT134" s="175" t="s">
        <v>76</v>
      </c>
      <c r="AU134" s="175" t="s">
        <v>77</v>
      </c>
      <c r="AY134" s="167" t="s">
        <v>177</v>
      </c>
      <c r="BK134" s="176">
        <f>SUM(BK135:BK142)</f>
        <v>0</v>
      </c>
    </row>
    <row r="135" s="2" customFormat="1" ht="16.5" customHeight="1">
      <c r="A135" s="38"/>
      <c r="B135" s="179"/>
      <c r="C135" s="180" t="s">
        <v>176</v>
      </c>
      <c r="D135" s="180" t="s">
        <v>180</v>
      </c>
      <c r="E135" s="181" t="s">
        <v>1580</v>
      </c>
      <c r="F135" s="182" t="s">
        <v>1566</v>
      </c>
      <c r="G135" s="183" t="s">
        <v>650</v>
      </c>
      <c r="H135" s="184">
        <v>1</v>
      </c>
      <c r="I135" s="185"/>
      <c r="J135" s="186">
        <f>ROUND(I135*H135,2)</f>
        <v>0</v>
      </c>
      <c r="K135" s="182" t="s">
        <v>1</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269</v>
      </c>
      <c r="AT135" s="191" t="s">
        <v>180</v>
      </c>
      <c r="AU135" s="191" t="s">
        <v>85</v>
      </c>
      <c r="AY135" s="19" t="s">
        <v>177</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269</v>
      </c>
      <c r="BM135" s="191" t="s">
        <v>324</v>
      </c>
    </row>
    <row r="136" s="2" customFormat="1">
      <c r="A136" s="38"/>
      <c r="B136" s="39"/>
      <c r="C136" s="38"/>
      <c r="D136" s="193" t="s">
        <v>187</v>
      </c>
      <c r="E136" s="38"/>
      <c r="F136" s="194" t="s">
        <v>1581</v>
      </c>
      <c r="G136" s="38"/>
      <c r="H136" s="38"/>
      <c r="I136" s="195"/>
      <c r="J136" s="38"/>
      <c r="K136" s="38"/>
      <c r="L136" s="39"/>
      <c r="M136" s="196"/>
      <c r="N136" s="197"/>
      <c r="O136" s="77"/>
      <c r="P136" s="77"/>
      <c r="Q136" s="77"/>
      <c r="R136" s="77"/>
      <c r="S136" s="77"/>
      <c r="T136" s="78"/>
      <c r="U136" s="38"/>
      <c r="V136" s="38"/>
      <c r="W136" s="38"/>
      <c r="X136" s="38"/>
      <c r="Y136" s="38"/>
      <c r="Z136" s="38"/>
      <c r="AA136" s="38"/>
      <c r="AB136" s="38"/>
      <c r="AC136" s="38"/>
      <c r="AD136" s="38"/>
      <c r="AE136" s="38"/>
      <c r="AT136" s="19" t="s">
        <v>187</v>
      </c>
      <c r="AU136" s="19" t="s">
        <v>85</v>
      </c>
    </row>
    <row r="137" s="2" customFormat="1" ht="16.5" customHeight="1">
      <c r="A137" s="38"/>
      <c r="B137" s="179"/>
      <c r="C137" s="180" t="s">
        <v>303</v>
      </c>
      <c r="D137" s="180" t="s">
        <v>180</v>
      </c>
      <c r="E137" s="181" t="s">
        <v>1582</v>
      </c>
      <c r="F137" s="182" t="s">
        <v>1569</v>
      </c>
      <c r="G137" s="183" t="s">
        <v>650</v>
      </c>
      <c r="H137" s="184">
        <v>1</v>
      </c>
      <c r="I137" s="185"/>
      <c r="J137" s="186">
        <f>ROUND(I137*H137,2)</f>
        <v>0</v>
      </c>
      <c r="K137" s="182" t="s">
        <v>1</v>
      </c>
      <c r="L137" s="39"/>
      <c r="M137" s="187" t="s">
        <v>1</v>
      </c>
      <c r="N137" s="188" t="s">
        <v>42</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269</v>
      </c>
      <c r="AT137" s="191" t="s">
        <v>180</v>
      </c>
      <c r="AU137" s="191" t="s">
        <v>85</v>
      </c>
      <c r="AY137" s="19" t="s">
        <v>177</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269</v>
      </c>
      <c r="BM137" s="191" t="s">
        <v>335</v>
      </c>
    </row>
    <row r="138" s="2" customFormat="1">
      <c r="A138" s="38"/>
      <c r="B138" s="39"/>
      <c r="C138" s="38"/>
      <c r="D138" s="193" t="s">
        <v>187</v>
      </c>
      <c r="E138" s="38"/>
      <c r="F138" s="194" t="s">
        <v>1583</v>
      </c>
      <c r="G138" s="38"/>
      <c r="H138" s="38"/>
      <c r="I138" s="195"/>
      <c r="J138" s="38"/>
      <c r="K138" s="38"/>
      <c r="L138" s="39"/>
      <c r="M138" s="196"/>
      <c r="N138" s="197"/>
      <c r="O138" s="77"/>
      <c r="P138" s="77"/>
      <c r="Q138" s="77"/>
      <c r="R138" s="77"/>
      <c r="S138" s="77"/>
      <c r="T138" s="78"/>
      <c r="U138" s="38"/>
      <c r="V138" s="38"/>
      <c r="W138" s="38"/>
      <c r="X138" s="38"/>
      <c r="Y138" s="38"/>
      <c r="Z138" s="38"/>
      <c r="AA138" s="38"/>
      <c r="AB138" s="38"/>
      <c r="AC138" s="38"/>
      <c r="AD138" s="38"/>
      <c r="AE138" s="38"/>
      <c r="AT138" s="19" t="s">
        <v>187</v>
      </c>
      <c r="AU138" s="19" t="s">
        <v>85</v>
      </c>
    </row>
    <row r="139" s="2" customFormat="1" ht="16.5" customHeight="1">
      <c r="A139" s="38"/>
      <c r="B139" s="179"/>
      <c r="C139" s="180" t="s">
        <v>307</v>
      </c>
      <c r="D139" s="180" t="s">
        <v>180</v>
      </c>
      <c r="E139" s="181" t="s">
        <v>1584</v>
      </c>
      <c r="F139" s="182" t="s">
        <v>1572</v>
      </c>
      <c r="G139" s="183" t="s">
        <v>1573</v>
      </c>
      <c r="H139" s="184">
        <v>5</v>
      </c>
      <c r="I139" s="185"/>
      <c r="J139" s="186">
        <f>ROUND(I139*H139,2)</f>
        <v>0</v>
      </c>
      <c r="K139" s="182" t="s">
        <v>1</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269</v>
      </c>
      <c r="AT139" s="191" t="s">
        <v>180</v>
      </c>
      <c r="AU139" s="191" t="s">
        <v>85</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343</v>
      </c>
    </row>
    <row r="140" s="2" customFormat="1">
      <c r="A140" s="38"/>
      <c r="B140" s="39"/>
      <c r="C140" s="38"/>
      <c r="D140" s="193" t="s">
        <v>187</v>
      </c>
      <c r="E140" s="38"/>
      <c r="F140" s="194" t="s">
        <v>1585</v>
      </c>
      <c r="G140" s="38"/>
      <c r="H140" s="38"/>
      <c r="I140" s="195"/>
      <c r="J140" s="38"/>
      <c r="K140" s="38"/>
      <c r="L140" s="39"/>
      <c r="M140" s="196"/>
      <c r="N140" s="197"/>
      <c r="O140" s="77"/>
      <c r="P140" s="77"/>
      <c r="Q140" s="77"/>
      <c r="R140" s="77"/>
      <c r="S140" s="77"/>
      <c r="T140" s="78"/>
      <c r="U140" s="38"/>
      <c r="V140" s="38"/>
      <c r="W140" s="38"/>
      <c r="X140" s="38"/>
      <c r="Y140" s="38"/>
      <c r="Z140" s="38"/>
      <c r="AA140" s="38"/>
      <c r="AB140" s="38"/>
      <c r="AC140" s="38"/>
      <c r="AD140" s="38"/>
      <c r="AE140" s="38"/>
      <c r="AT140" s="19" t="s">
        <v>187</v>
      </c>
      <c r="AU140" s="19" t="s">
        <v>85</v>
      </c>
    </row>
    <row r="141" s="2" customFormat="1" ht="16.5" customHeight="1">
      <c r="A141" s="38"/>
      <c r="B141" s="179"/>
      <c r="C141" s="180" t="s">
        <v>235</v>
      </c>
      <c r="D141" s="180" t="s">
        <v>180</v>
      </c>
      <c r="E141" s="181" t="s">
        <v>1575</v>
      </c>
      <c r="F141" s="182" t="s">
        <v>1576</v>
      </c>
      <c r="G141" s="183" t="s">
        <v>650</v>
      </c>
      <c r="H141" s="184">
        <v>3</v>
      </c>
      <c r="I141" s="185"/>
      <c r="J141" s="186">
        <f>ROUND(I141*H141,2)</f>
        <v>0</v>
      </c>
      <c r="K141" s="182" t="s">
        <v>1</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269</v>
      </c>
      <c r="AT141" s="191" t="s">
        <v>180</v>
      </c>
      <c r="AU141" s="191" t="s">
        <v>85</v>
      </c>
      <c r="AY141" s="19" t="s">
        <v>177</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269</v>
      </c>
      <c r="BM141" s="191" t="s">
        <v>350</v>
      </c>
    </row>
    <row r="142" s="2" customFormat="1">
      <c r="A142" s="38"/>
      <c r="B142" s="39"/>
      <c r="C142" s="38"/>
      <c r="D142" s="193" t="s">
        <v>187</v>
      </c>
      <c r="E142" s="38"/>
      <c r="F142" s="194" t="s">
        <v>1577</v>
      </c>
      <c r="G142" s="38"/>
      <c r="H142" s="38"/>
      <c r="I142" s="195"/>
      <c r="J142" s="38"/>
      <c r="K142" s="38"/>
      <c r="L142" s="39"/>
      <c r="M142" s="196"/>
      <c r="N142" s="197"/>
      <c r="O142" s="77"/>
      <c r="P142" s="77"/>
      <c r="Q142" s="77"/>
      <c r="R142" s="77"/>
      <c r="S142" s="77"/>
      <c r="T142" s="78"/>
      <c r="U142" s="38"/>
      <c r="V142" s="38"/>
      <c r="W142" s="38"/>
      <c r="X142" s="38"/>
      <c r="Y142" s="38"/>
      <c r="Z142" s="38"/>
      <c r="AA142" s="38"/>
      <c r="AB142" s="38"/>
      <c r="AC142" s="38"/>
      <c r="AD142" s="38"/>
      <c r="AE142" s="38"/>
      <c r="AT142" s="19" t="s">
        <v>187</v>
      </c>
      <c r="AU142" s="19" t="s">
        <v>85</v>
      </c>
    </row>
    <row r="143" s="12" customFormat="1" ht="25.92" customHeight="1">
      <c r="A143" s="12"/>
      <c r="B143" s="166"/>
      <c r="C143" s="12"/>
      <c r="D143" s="167" t="s">
        <v>76</v>
      </c>
      <c r="E143" s="168" t="s">
        <v>1586</v>
      </c>
      <c r="F143" s="168" t="s">
        <v>1587</v>
      </c>
      <c r="G143" s="12"/>
      <c r="H143" s="12"/>
      <c r="I143" s="169"/>
      <c r="J143" s="170">
        <f>BK143</f>
        <v>0</v>
      </c>
      <c r="K143" s="12"/>
      <c r="L143" s="166"/>
      <c r="M143" s="171"/>
      <c r="N143" s="172"/>
      <c r="O143" s="172"/>
      <c r="P143" s="173">
        <f>SUM(P144:P153)</f>
        <v>0</v>
      </c>
      <c r="Q143" s="172"/>
      <c r="R143" s="173">
        <f>SUM(R144:R153)</f>
        <v>0</v>
      </c>
      <c r="S143" s="172"/>
      <c r="T143" s="174">
        <f>SUM(T144:T153)</f>
        <v>0</v>
      </c>
      <c r="U143" s="12"/>
      <c r="V143" s="12"/>
      <c r="W143" s="12"/>
      <c r="X143" s="12"/>
      <c r="Y143" s="12"/>
      <c r="Z143" s="12"/>
      <c r="AA143" s="12"/>
      <c r="AB143" s="12"/>
      <c r="AC143" s="12"/>
      <c r="AD143" s="12"/>
      <c r="AE143" s="12"/>
      <c r="AR143" s="167" t="s">
        <v>85</v>
      </c>
      <c r="AT143" s="175" t="s">
        <v>76</v>
      </c>
      <c r="AU143" s="175" t="s">
        <v>77</v>
      </c>
      <c r="AY143" s="167" t="s">
        <v>177</v>
      </c>
      <c r="BK143" s="176">
        <f>SUM(BK144:BK153)</f>
        <v>0</v>
      </c>
    </row>
    <row r="144" s="2" customFormat="1" ht="16.5" customHeight="1">
      <c r="A144" s="38"/>
      <c r="B144" s="179"/>
      <c r="C144" s="180" t="s">
        <v>317</v>
      </c>
      <c r="D144" s="180" t="s">
        <v>180</v>
      </c>
      <c r="E144" s="181" t="s">
        <v>1588</v>
      </c>
      <c r="F144" s="182" t="s">
        <v>1566</v>
      </c>
      <c r="G144" s="183" t="s">
        <v>650</v>
      </c>
      <c r="H144" s="184">
        <v>1</v>
      </c>
      <c r="I144" s="185"/>
      <c r="J144" s="186">
        <f>ROUND(I144*H144,2)</f>
        <v>0</v>
      </c>
      <c r="K144" s="182" t="s">
        <v>1</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85</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361</v>
      </c>
    </row>
    <row r="145" s="2" customFormat="1">
      <c r="A145" s="38"/>
      <c r="B145" s="39"/>
      <c r="C145" s="38"/>
      <c r="D145" s="193" t="s">
        <v>187</v>
      </c>
      <c r="E145" s="38"/>
      <c r="F145" s="194" t="s">
        <v>1589</v>
      </c>
      <c r="G145" s="38"/>
      <c r="H145" s="38"/>
      <c r="I145" s="195"/>
      <c r="J145" s="38"/>
      <c r="K145" s="38"/>
      <c r="L145" s="39"/>
      <c r="M145" s="196"/>
      <c r="N145" s="197"/>
      <c r="O145" s="77"/>
      <c r="P145" s="77"/>
      <c r="Q145" s="77"/>
      <c r="R145" s="77"/>
      <c r="S145" s="77"/>
      <c r="T145" s="78"/>
      <c r="U145" s="38"/>
      <c r="V145" s="38"/>
      <c r="W145" s="38"/>
      <c r="X145" s="38"/>
      <c r="Y145" s="38"/>
      <c r="Z145" s="38"/>
      <c r="AA145" s="38"/>
      <c r="AB145" s="38"/>
      <c r="AC145" s="38"/>
      <c r="AD145" s="38"/>
      <c r="AE145" s="38"/>
      <c r="AT145" s="19" t="s">
        <v>187</v>
      </c>
      <c r="AU145" s="19" t="s">
        <v>85</v>
      </c>
    </row>
    <row r="146" s="2" customFormat="1" ht="16.5" customHeight="1">
      <c r="A146" s="38"/>
      <c r="B146" s="179"/>
      <c r="C146" s="180" t="s">
        <v>324</v>
      </c>
      <c r="D146" s="180" t="s">
        <v>180</v>
      </c>
      <c r="E146" s="181" t="s">
        <v>1590</v>
      </c>
      <c r="F146" s="182" t="s">
        <v>1569</v>
      </c>
      <c r="G146" s="183" t="s">
        <v>650</v>
      </c>
      <c r="H146" s="184">
        <v>1</v>
      </c>
      <c r="I146" s="185"/>
      <c r="J146" s="186">
        <f>ROUND(I146*H146,2)</f>
        <v>0</v>
      </c>
      <c r="K146" s="182" t="s">
        <v>1</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269</v>
      </c>
      <c r="AT146" s="191" t="s">
        <v>180</v>
      </c>
      <c r="AU146" s="191" t="s">
        <v>85</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371</v>
      </c>
    </row>
    <row r="147" s="2" customFormat="1">
      <c r="A147" s="38"/>
      <c r="B147" s="39"/>
      <c r="C147" s="38"/>
      <c r="D147" s="193" t="s">
        <v>187</v>
      </c>
      <c r="E147" s="38"/>
      <c r="F147" s="194" t="s">
        <v>1591</v>
      </c>
      <c r="G147" s="38"/>
      <c r="H147" s="38"/>
      <c r="I147" s="195"/>
      <c r="J147" s="38"/>
      <c r="K147" s="38"/>
      <c r="L147" s="39"/>
      <c r="M147" s="196"/>
      <c r="N147" s="197"/>
      <c r="O147" s="77"/>
      <c r="P147" s="77"/>
      <c r="Q147" s="77"/>
      <c r="R147" s="77"/>
      <c r="S147" s="77"/>
      <c r="T147" s="78"/>
      <c r="U147" s="38"/>
      <c r="V147" s="38"/>
      <c r="W147" s="38"/>
      <c r="X147" s="38"/>
      <c r="Y147" s="38"/>
      <c r="Z147" s="38"/>
      <c r="AA147" s="38"/>
      <c r="AB147" s="38"/>
      <c r="AC147" s="38"/>
      <c r="AD147" s="38"/>
      <c r="AE147" s="38"/>
      <c r="AT147" s="19" t="s">
        <v>187</v>
      </c>
      <c r="AU147" s="19" t="s">
        <v>85</v>
      </c>
    </row>
    <row r="148" s="2" customFormat="1" ht="16.5" customHeight="1">
      <c r="A148" s="38"/>
      <c r="B148" s="179"/>
      <c r="C148" s="180" t="s">
        <v>329</v>
      </c>
      <c r="D148" s="180" t="s">
        <v>180</v>
      </c>
      <c r="E148" s="181" t="s">
        <v>1592</v>
      </c>
      <c r="F148" s="182" t="s">
        <v>1572</v>
      </c>
      <c r="G148" s="183" t="s">
        <v>1573</v>
      </c>
      <c r="H148" s="184">
        <v>4</v>
      </c>
      <c r="I148" s="185"/>
      <c r="J148" s="186">
        <f>ROUND(I148*H148,2)</f>
        <v>0</v>
      </c>
      <c r="K148" s="182" t="s">
        <v>1</v>
      </c>
      <c r="L148" s="39"/>
      <c r="M148" s="187" t="s">
        <v>1</v>
      </c>
      <c r="N148" s="188" t="s">
        <v>42</v>
      </c>
      <c r="O148" s="77"/>
      <c r="P148" s="189">
        <f>O148*H148</f>
        <v>0</v>
      </c>
      <c r="Q148" s="189">
        <v>0</v>
      </c>
      <c r="R148" s="189">
        <f>Q148*H148</f>
        <v>0</v>
      </c>
      <c r="S148" s="189">
        <v>0</v>
      </c>
      <c r="T148" s="190">
        <f>S148*H148</f>
        <v>0</v>
      </c>
      <c r="U148" s="38"/>
      <c r="V148" s="38"/>
      <c r="W148" s="38"/>
      <c r="X148" s="38"/>
      <c r="Y148" s="38"/>
      <c r="Z148" s="38"/>
      <c r="AA148" s="38"/>
      <c r="AB148" s="38"/>
      <c r="AC148" s="38"/>
      <c r="AD148" s="38"/>
      <c r="AE148" s="38"/>
      <c r="AR148" s="191" t="s">
        <v>269</v>
      </c>
      <c r="AT148" s="191" t="s">
        <v>180</v>
      </c>
      <c r="AU148" s="191" t="s">
        <v>85</v>
      </c>
      <c r="AY148" s="19" t="s">
        <v>177</v>
      </c>
      <c r="BE148" s="192">
        <f>IF(N148="základní",J148,0)</f>
        <v>0</v>
      </c>
      <c r="BF148" s="192">
        <f>IF(N148="snížená",J148,0)</f>
        <v>0</v>
      </c>
      <c r="BG148" s="192">
        <f>IF(N148="zákl. přenesená",J148,0)</f>
        <v>0</v>
      </c>
      <c r="BH148" s="192">
        <f>IF(N148="sníž. přenesená",J148,0)</f>
        <v>0</v>
      </c>
      <c r="BI148" s="192">
        <f>IF(N148="nulová",J148,0)</f>
        <v>0</v>
      </c>
      <c r="BJ148" s="19" t="s">
        <v>85</v>
      </c>
      <c r="BK148" s="192">
        <f>ROUND(I148*H148,2)</f>
        <v>0</v>
      </c>
      <c r="BL148" s="19" t="s">
        <v>269</v>
      </c>
      <c r="BM148" s="191" t="s">
        <v>380</v>
      </c>
    </row>
    <row r="149" s="2" customFormat="1">
      <c r="A149" s="38"/>
      <c r="B149" s="39"/>
      <c r="C149" s="38"/>
      <c r="D149" s="193" t="s">
        <v>187</v>
      </c>
      <c r="E149" s="38"/>
      <c r="F149" s="194" t="s">
        <v>1593</v>
      </c>
      <c r="G149" s="38"/>
      <c r="H149" s="38"/>
      <c r="I149" s="195"/>
      <c r="J149" s="38"/>
      <c r="K149" s="38"/>
      <c r="L149" s="39"/>
      <c r="M149" s="196"/>
      <c r="N149" s="197"/>
      <c r="O149" s="77"/>
      <c r="P149" s="77"/>
      <c r="Q149" s="77"/>
      <c r="R149" s="77"/>
      <c r="S149" s="77"/>
      <c r="T149" s="78"/>
      <c r="U149" s="38"/>
      <c r="V149" s="38"/>
      <c r="W149" s="38"/>
      <c r="X149" s="38"/>
      <c r="Y149" s="38"/>
      <c r="Z149" s="38"/>
      <c r="AA149" s="38"/>
      <c r="AB149" s="38"/>
      <c r="AC149" s="38"/>
      <c r="AD149" s="38"/>
      <c r="AE149" s="38"/>
      <c r="AT149" s="19" t="s">
        <v>187</v>
      </c>
      <c r="AU149" s="19" t="s">
        <v>85</v>
      </c>
    </row>
    <row r="150" s="2" customFormat="1" ht="16.5" customHeight="1">
      <c r="A150" s="38"/>
      <c r="B150" s="179"/>
      <c r="C150" s="180" t="s">
        <v>335</v>
      </c>
      <c r="D150" s="180" t="s">
        <v>180</v>
      </c>
      <c r="E150" s="181" t="s">
        <v>1575</v>
      </c>
      <c r="F150" s="182" t="s">
        <v>1576</v>
      </c>
      <c r="G150" s="183" t="s">
        <v>650</v>
      </c>
      <c r="H150" s="184">
        <v>2</v>
      </c>
      <c r="I150" s="185"/>
      <c r="J150" s="186">
        <f>ROUND(I150*H150,2)</f>
        <v>0</v>
      </c>
      <c r="K150" s="182" t="s">
        <v>1</v>
      </c>
      <c r="L150" s="39"/>
      <c r="M150" s="187" t="s">
        <v>1</v>
      </c>
      <c r="N150" s="188" t="s">
        <v>42</v>
      </c>
      <c r="O150" s="77"/>
      <c r="P150" s="189">
        <f>O150*H150</f>
        <v>0</v>
      </c>
      <c r="Q150" s="189">
        <v>0</v>
      </c>
      <c r="R150" s="189">
        <f>Q150*H150</f>
        <v>0</v>
      </c>
      <c r="S150" s="189">
        <v>0</v>
      </c>
      <c r="T150" s="190">
        <f>S150*H150</f>
        <v>0</v>
      </c>
      <c r="U150" s="38"/>
      <c r="V150" s="38"/>
      <c r="W150" s="38"/>
      <c r="X150" s="38"/>
      <c r="Y150" s="38"/>
      <c r="Z150" s="38"/>
      <c r="AA150" s="38"/>
      <c r="AB150" s="38"/>
      <c r="AC150" s="38"/>
      <c r="AD150" s="38"/>
      <c r="AE150" s="38"/>
      <c r="AR150" s="191" t="s">
        <v>269</v>
      </c>
      <c r="AT150" s="191" t="s">
        <v>180</v>
      </c>
      <c r="AU150" s="191" t="s">
        <v>85</v>
      </c>
      <c r="AY150" s="19" t="s">
        <v>177</v>
      </c>
      <c r="BE150" s="192">
        <f>IF(N150="základní",J150,0)</f>
        <v>0</v>
      </c>
      <c r="BF150" s="192">
        <f>IF(N150="snížená",J150,0)</f>
        <v>0</v>
      </c>
      <c r="BG150" s="192">
        <f>IF(N150="zákl. přenesená",J150,0)</f>
        <v>0</v>
      </c>
      <c r="BH150" s="192">
        <f>IF(N150="sníž. přenesená",J150,0)</f>
        <v>0</v>
      </c>
      <c r="BI150" s="192">
        <f>IF(N150="nulová",J150,0)</f>
        <v>0</v>
      </c>
      <c r="BJ150" s="19" t="s">
        <v>85</v>
      </c>
      <c r="BK150" s="192">
        <f>ROUND(I150*H150,2)</f>
        <v>0</v>
      </c>
      <c r="BL150" s="19" t="s">
        <v>269</v>
      </c>
      <c r="BM150" s="191" t="s">
        <v>389</v>
      </c>
    </row>
    <row r="151" s="2" customFormat="1">
      <c r="A151" s="38"/>
      <c r="B151" s="39"/>
      <c r="C151" s="38"/>
      <c r="D151" s="193" t="s">
        <v>187</v>
      </c>
      <c r="E151" s="38"/>
      <c r="F151" s="194" t="s">
        <v>1577</v>
      </c>
      <c r="G151" s="38"/>
      <c r="H151" s="38"/>
      <c r="I151" s="195"/>
      <c r="J151" s="38"/>
      <c r="K151" s="38"/>
      <c r="L151" s="39"/>
      <c r="M151" s="196"/>
      <c r="N151" s="197"/>
      <c r="O151" s="77"/>
      <c r="P151" s="77"/>
      <c r="Q151" s="77"/>
      <c r="R151" s="77"/>
      <c r="S151" s="77"/>
      <c r="T151" s="78"/>
      <c r="U151" s="38"/>
      <c r="V151" s="38"/>
      <c r="W151" s="38"/>
      <c r="X151" s="38"/>
      <c r="Y151" s="38"/>
      <c r="Z151" s="38"/>
      <c r="AA151" s="38"/>
      <c r="AB151" s="38"/>
      <c r="AC151" s="38"/>
      <c r="AD151" s="38"/>
      <c r="AE151" s="38"/>
      <c r="AT151" s="19" t="s">
        <v>187</v>
      </c>
      <c r="AU151" s="19" t="s">
        <v>85</v>
      </c>
    </row>
    <row r="152" s="2" customFormat="1" ht="16.5" customHeight="1">
      <c r="A152" s="38"/>
      <c r="B152" s="179"/>
      <c r="C152" s="180" t="s">
        <v>339</v>
      </c>
      <c r="D152" s="180" t="s">
        <v>180</v>
      </c>
      <c r="E152" s="181" t="s">
        <v>1594</v>
      </c>
      <c r="F152" s="182" t="s">
        <v>1576</v>
      </c>
      <c r="G152" s="183" t="s">
        <v>650</v>
      </c>
      <c r="H152" s="184">
        <v>2</v>
      </c>
      <c r="I152" s="185"/>
      <c r="J152" s="186">
        <f>ROUND(I152*H152,2)</f>
        <v>0</v>
      </c>
      <c r="K152" s="182" t="s">
        <v>1</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269</v>
      </c>
      <c r="AT152" s="191" t="s">
        <v>180</v>
      </c>
      <c r="AU152" s="191" t="s">
        <v>85</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269</v>
      </c>
      <c r="BM152" s="191" t="s">
        <v>406</v>
      </c>
    </row>
    <row r="153" s="2" customFormat="1">
      <c r="A153" s="38"/>
      <c r="B153" s="39"/>
      <c r="C153" s="38"/>
      <c r="D153" s="193" t="s">
        <v>187</v>
      </c>
      <c r="E153" s="38"/>
      <c r="F153" s="194" t="s">
        <v>1595</v>
      </c>
      <c r="G153" s="38"/>
      <c r="H153" s="38"/>
      <c r="I153" s="195"/>
      <c r="J153" s="38"/>
      <c r="K153" s="38"/>
      <c r="L153" s="39"/>
      <c r="M153" s="196"/>
      <c r="N153" s="197"/>
      <c r="O153" s="77"/>
      <c r="P153" s="77"/>
      <c r="Q153" s="77"/>
      <c r="R153" s="77"/>
      <c r="S153" s="77"/>
      <c r="T153" s="78"/>
      <c r="U153" s="38"/>
      <c r="V153" s="38"/>
      <c r="W153" s="38"/>
      <c r="X153" s="38"/>
      <c r="Y153" s="38"/>
      <c r="Z153" s="38"/>
      <c r="AA153" s="38"/>
      <c r="AB153" s="38"/>
      <c r="AC153" s="38"/>
      <c r="AD153" s="38"/>
      <c r="AE153" s="38"/>
      <c r="AT153" s="19" t="s">
        <v>187</v>
      </c>
      <c r="AU153" s="19" t="s">
        <v>85</v>
      </c>
    </row>
    <row r="154" s="12" customFormat="1" ht="25.92" customHeight="1">
      <c r="A154" s="12"/>
      <c r="B154" s="166"/>
      <c r="C154" s="12"/>
      <c r="D154" s="167" t="s">
        <v>76</v>
      </c>
      <c r="E154" s="168" t="s">
        <v>1596</v>
      </c>
      <c r="F154" s="168" t="s">
        <v>1597</v>
      </c>
      <c r="G154" s="12"/>
      <c r="H154" s="12"/>
      <c r="I154" s="169"/>
      <c r="J154" s="170">
        <f>BK154</f>
        <v>0</v>
      </c>
      <c r="K154" s="12"/>
      <c r="L154" s="166"/>
      <c r="M154" s="171"/>
      <c r="N154" s="172"/>
      <c r="O154" s="172"/>
      <c r="P154" s="173">
        <f>SUM(P155:P166)</f>
        <v>0</v>
      </c>
      <c r="Q154" s="172"/>
      <c r="R154" s="173">
        <f>SUM(R155:R166)</f>
        <v>0</v>
      </c>
      <c r="S154" s="172"/>
      <c r="T154" s="174">
        <f>SUM(T155:T166)</f>
        <v>0</v>
      </c>
      <c r="U154" s="12"/>
      <c r="V154" s="12"/>
      <c r="W154" s="12"/>
      <c r="X154" s="12"/>
      <c r="Y154" s="12"/>
      <c r="Z154" s="12"/>
      <c r="AA154" s="12"/>
      <c r="AB154" s="12"/>
      <c r="AC154" s="12"/>
      <c r="AD154" s="12"/>
      <c r="AE154" s="12"/>
      <c r="AR154" s="167" t="s">
        <v>85</v>
      </c>
      <c r="AT154" s="175" t="s">
        <v>76</v>
      </c>
      <c r="AU154" s="175" t="s">
        <v>77</v>
      </c>
      <c r="AY154" s="167" t="s">
        <v>177</v>
      </c>
      <c r="BK154" s="176">
        <f>SUM(BK155:BK166)</f>
        <v>0</v>
      </c>
    </row>
    <row r="155" s="2" customFormat="1" ht="16.5" customHeight="1">
      <c r="A155" s="38"/>
      <c r="B155" s="179"/>
      <c r="C155" s="180" t="s">
        <v>343</v>
      </c>
      <c r="D155" s="180" t="s">
        <v>180</v>
      </c>
      <c r="E155" s="181" t="s">
        <v>1588</v>
      </c>
      <c r="F155" s="182" t="s">
        <v>1566</v>
      </c>
      <c r="G155" s="183" t="s">
        <v>650</v>
      </c>
      <c r="H155" s="184">
        <v>1</v>
      </c>
      <c r="I155" s="185"/>
      <c r="J155" s="186">
        <f>ROUND(I155*H155,2)</f>
        <v>0</v>
      </c>
      <c r="K155" s="182" t="s">
        <v>1</v>
      </c>
      <c r="L155" s="39"/>
      <c r="M155" s="187" t="s">
        <v>1</v>
      </c>
      <c r="N155" s="188" t="s">
        <v>42</v>
      </c>
      <c r="O155" s="77"/>
      <c r="P155" s="189">
        <f>O155*H155</f>
        <v>0</v>
      </c>
      <c r="Q155" s="189">
        <v>0</v>
      </c>
      <c r="R155" s="189">
        <f>Q155*H155</f>
        <v>0</v>
      </c>
      <c r="S155" s="189">
        <v>0</v>
      </c>
      <c r="T155" s="190">
        <f>S155*H155</f>
        <v>0</v>
      </c>
      <c r="U155" s="38"/>
      <c r="V155" s="38"/>
      <c r="W155" s="38"/>
      <c r="X155" s="38"/>
      <c r="Y155" s="38"/>
      <c r="Z155" s="38"/>
      <c r="AA155" s="38"/>
      <c r="AB155" s="38"/>
      <c r="AC155" s="38"/>
      <c r="AD155" s="38"/>
      <c r="AE155" s="38"/>
      <c r="AR155" s="191" t="s">
        <v>269</v>
      </c>
      <c r="AT155" s="191" t="s">
        <v>180</v>
      </c>
      <c r="AU155" s="191" t="s">
        <v>85</v>
      </c>
      <c r="AY155" s="19" t="s">
        <v>177</v>
      </c>
      <c r="BE155" s="192">
        <f>IF(N155="základní",J155,0)</f>
        <v>0</v>
      </c>
      <c r="BF155" s="192">
        <f>IF(N155="snížená",J155,0)</f>
        <v>0</v>
      </c>
      <c r="BG155" s="192">
        <f>IF(N155="zákl. přenesená",J155,0)</f>
        <v>0</v>
      </c>
      <c r="BH155" s="192">
        <f>IF(N155="sníž. přenesená",J155,0)</f>
        <v>0</v>
      </c>
      <c r="BI155" s="192">
        <f>IF(N155="nulová",J155,0)</f>
        <v>0</v>
      </c>
      <c r="BJ155" s="19" t="s">
        <v>85</v>
      </c>
      <c r="BK155" s="192">
        <f>ROUND(I155*H155,2)</f>
        <v>0</v>
      </c>
      <c r="BL155" s="19" t="s">
        <v>269</v>
      </c>
      <c r="BM155" s="191" t="s">
        <v>415</v>
      </c>
    </row>
    <row r="156" s="2" customFormat="1">
      <c r="A156" s="38"/>
      <c r="B156" s="39"/>
      <c r="C156" s="38"/>
      <c r="D156" s="193" t="s">
        <v>187</v>
      </c>
      <c r="E156" s="38"/>
      <c r="F156" s="194" t="s">
        <v>1589</v>
      </c>
      <c r="G156" s="38"/>
      <c r="H156" s="38"/>
      <c r="I156" s="195"/>
      <c r="J156" s="38"/>
      <c r="K156" s="38"/>
      <c r="L156" s="39"/>
      <c r="M156" s="196"/>
      <c r="N156" s="197"/>
      <c r="O156" s="77"/>
      <c r="P156" s="77"/>
      <c r="Q156" s="77"/>
      <c r="R156" s="77"/>
      <c r="S156" s="77"/>
      <c r="T156" s="78"/>
      <c r="U156" s="38"/>
      <c r="V156" s="38"/>
      <c r="W156" s="38"/>
      <c r="X156" s="38"/>
      <c r="Y156" s="38"/>
      <c r="Z156" s="38"/>
      <c r="AA156" s="38"/>
      <c r="AB156" s="38"/>
      <c r="AC156" s="38"/>
      <c r="AD156" s="38"/>
      <c r="AE156" s="38"/>
      <c r="AT156" s="19" t="s">
        <v>187</v>
      </c>
      <c r="AU156" s="19" t="s">
        <v>85</v>
      </c>
    </row>
    <row r="157" s="2" customFormat="1" ht="16.5" customHeight="1">
      <c r="A157" s="38"/>
      <c r="B157" s="179"/>
      <c r="C157" s="180" t="s">
        <v>8</v>
      </c>
      <c r="D157" s="180" t="s">
        <v>180</v>
      </c>
      <c r="E157" s="181" t="s">
        <v>1590</v>
      </c>
      <c r="F157" s="182" t="s">
        <v>1569</v>
      </c>
      <c r="G157" s="183" t="s">
        <v>650</v>
      </c>
      <c r="H157" s="184">
        <v>1</v>
      </c>
      <c r="I157" s="185"/>
      <c r="J157" s="186">
        <f>ROUND(I157*H157,2)</f>
        <v>0</v>
      </c>
      <c r="K157" s="182" t="s">
        <v>1</v>
      </c>
      <c r="L157" s="39"/>
      <c r="M157" s="187" t="s">
        <v>1</v>
      </c>
      <c r="N157" s="188" t="s">
        <v>42</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269</v>
      </c>
      <c r="AT157" s="191" t="s">
        <v>180</v>
      </c>
      <c r="AU157" s="191" t="s">
        <v>85</v>
      </c>
      <c r="AY157" s="19" t="s">
        <v>177</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269</v>
      </c>
      <c r="BM157" s="191" t="s">
        <v>431</v>
      </c>
    </row>
    <row r="158" s="2" customFormat="1">
      <c r="A158" s="38"/>
      <c r="B158" s="39"/>
      <c r="C158" s="38"/>
      <c r="D158" s="193" t="s">
        <v>187</v>
      </c>
      <c r="E158" s="38"/>
      <c r="F158" s="194" t="s">
        <v>1591</v>
      </c>
      <c r="G158" s="38"/>
      <c r="H158" s="38"/>
      <c r="I158" s="195"/>
      <c r="J158" s="38"/>
      <c r="K158" s="38"/>
      <c r="L158" s="39"/>
      <c r="M158" s="196"/>
      <c r="N158" s="197"/>
      <c r="O158" s="77"/>
      <c r="P158" s="77"/>
      <c r="Q158" s="77"/>
      <c r="R158" s="77"/>
      <c r="S158" s="77"/>
      <c r="T158" s="78"/>
      <c r="U158" s="38"/>
      <c r="V158" s="38"/>
      <c r="W158" s="38"/>
      <c r="X158" s="38"/>
      <c r="Y158" s="38"/>
      <c r="Z158" s="38"/>
      <c r="AA158" s="38"/>
      <c r="AB158" s="38"/>
      <c r="AC158" s="38"/>
      <c r="AD158" s="38"/>
      <c r="AE158" s="38"/>
      <c r="AT158" s="19" t="s">
        <v>187</v>
      </c>
      <c r="AU158" s="19" t="s">
        <v>85</v>
      </c>
    </row>
    <row r="159" s="2" customFormat="1" ht="16.5" customHeight="1">
      <c r="A159" s="38"/>
      <c r="B159" s="179"/>
      <c r="C159" s="180" t="s">
        <v>350</v>
      </c>
      <c r="D159" s="180" t="s">
        <v>180</v>
      </c>
      <c r="E159" s="181" t="s">
        <v>1592</v>
      </c>
      <c r="F159" s="182" t="s">
        <v>1572</v>
      </c>
      <c r="G159" s="183" t="s">
        <v>1573</v>
      </c>
      <c r="H159" s="184">
        <v>4</v>
      </c>
      <c r="I159" s="185"/>
      <c r="J159" s="186">
        <f>ROUND(I159*H159,2)</f>
        <v>0</v>
      </c>
      <c r="K159" s="182" t="s">
        <v>1</v>
      </c>
      <c r="L159" s="39"/>
      <c r="M159" s="187" t="s">
        <v>1</v>
      </c>
      <c r="N159" s="188" t="s">
        <v>42</v>
      </c>
      <c r="O159" s="77"/>
      <c r="P159" s="189">
        <f>O159*H159</f>
        <v>0</v>
      </c>
      <c r="Q159" s="189">
        <v>0</v>
      </c>
      <c r="R159" s="189">
        <f>Q159*H159</f>
        <v>0</v>
      </c>
      <c r="S159" s="189">
        <v>0</v>
      </c>
      <c r="T159" s="190">
        <f>S159*H159</f>
        <v>0</v>
      </c>
      <c r="U159" s="38"/>
      <c r="V159" s="38"/>
      <c r="W159" s="38"/>
      <c r="X159" s="38"/>
      <c r="Y159" s="38"/>
      <c r="Z159" s="38"/>
      <c r="AA159" s="38"/>
      <c r="AB159" s="38"/>
      <c r="AC159" s="38"/>
      <c r="AD159" s="38"/>
      <c r="AE159" s="38"/>
      <c r="AR159" s="191" t="s">
        <v>269</v>
      </c>
      <c r="AT159" s="191" t="s">
        <v>180</v>
      </c>
      <c r="AU159" s="191" t="s">
        <v>85</v>
      </c>
      <c r="AY159" s="19" t="s">
        <v>177</v>
      </c>
      <c r="BE159" s="192">
        <f>IF(N159="základní",J159,0)</f>
        <v>0</v>
      </c>
      <c r="BF159" s="192">
        <f>IF(N159="snížená",J159,0)</f>
        <v>0</v>
      </c>
      <c r="BG159" s="192">
        <f>IF(N159="zákl. přenesená",J159,0)</f>
        <v>0</v>
      </c>
      <c r="BH159" s="192">
        <f>IF(N159="sníž. přenesená",J159,0)</f>
        <v>0</v>
      </c>
      <c r="BI159" s="192">
        <f>IF(N159="nulová",J159,0)</f>
        <v>0</v>
      </c>
      <c r="BJ159" s="19" t="s">
        <v>85</v>
      </c>
      <c r="BK159" s="192">
        <f>ROUND(I159*H159,2)</f>
        <v>0</v>
      </c>
      <c r="BL159" s="19" t="s">
        <v>269</v>
      </c>
      <c r="BM159" s="191" t="s">
        <v>440</v>
      </c>
    </row>
    <row r="160" s="2" customFormat="1">
      <c r="A160" s="38"/>
      <c r="B160" s="39"/>
      <c r="C160" s="38"/>
      <c r="D160" s="193" t="s">
        <v>187</v>
      </c>
      <c r="E160" s="38"/>
      <c r="F160" s="194" t="s">
        <v>1593</v>
      </c>
      <c r="G160" s="38"/>
      <c r="H160" s="38"/>
      <c r="I160" s="195"/>
      <c r="J160" s="38"/>
      <c r="K160" s="38"/>
      <c r="L160" s="39"/>
      <c r="M160" s="196"/>
      <c r="N160" s="197"/>
      <c r="O160" s="77"/>
      <c r="P160" s="77"/>
      <c r="Q160" s="77"/>
      <c r="R160" s="77"/>
      <c r="S160" s="77"/>
      <c r="T160" s="78"/>
      <c r="U160" s="38"/>
      <c r="V160" s="38"/>
      <c r="W160" s="38"/>
      <c r="X160" s="38"/>
      <c r="Y160" s="38"/>
      <c r="Z160" s="38"/>
      <c r="AA160" s="38"/>
      <c r="AB160" s="38"/>
      <c r="AC160" s="38"/>
      <c r="AD160" s="38"/>
      <c r="AE160" s="38"/>
      <c r="AT160" s="19" t="s">
        <v>187</v>
      </c>
      <c r="AU160" s="19" t="s">
        <v>85</v>
      </c>
    </row>
    <row r="161" s="2" customFormat="1" ht="16.5" customHeight="1">
      <c r="A161" s="38"/>
      <c r="B161" s="179"/>
      <c r="C161" s="180" t="s">
        <v>356</v>
      </c>
      <c r="D161" s="180" t="s">
        <v>180</v>
      </c>
      <c r="E161" s="181" t="s">
        <v>1575</v>
      </c>
      <c r="F161" s="182" t="s">
        <v>1576</v>
      </c>
      <c r="G161" s="183" t="s">
        <v>650</v>
      </c>
      <c r="H161" s="184">
        <v>2</v>
      </c>
      <c r="I161" s="185"/>
      <c r="J161" s="186">
        <f>ROUND(I161*H161,2)</f>
        <v>0</v>
      </c>
      <c r="K161" s="182" t="s">
        <v>1</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269</v>
      </c>
      <c r="AT161" s="191" t="s">
        <v>180</v>
      </c>
      <c r="AU161" s="191" t="s">
        <v>85</v>
      </c>
      <c r="AY161" s="19" t="s">
        <v>177</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269</v>
      </c>
      <c r="BM161" s="191" t="s">
        <v>449</v>
      </c>
    </row>
    <row r="162" s="2" customFormat="1">
      <c r="A162" s="38"/>
      <c r="B162" s="39"/>
      <c r="C162" s="38"/>
      <c r="D162" s="193" t="s">
        <v>187</v>
      </c>
      <c r="E162" s="38"/>
      <c r="F162" s="194" t="s">
        <v>1577</v>
      </c>
      <c r="G162" s="38"/>
      <c r="H162" s="38"/>
      <c r="I162" s="195"/>
      <c r="J162" s="38"/>
      <c r="K162" s="38"/>
      <c r="L162" s="39"/>
      <c r="M162" s="196"/>
      <c r="N162" s="197"/>
      <c r="O162" s="77"/>
      <c r="P162" s="77"/>
      <c r="Q162" s="77"/>
      <c r="R162" s="77"/>
      <c r="S162" s="77"/>
      <c r="T162" s="78"/>
      <c r="U162" s="38"/>
      <c r="V162" s="38"/>
      <c r="W162" s="38"/>
      <c r="X162" s="38"/>
      <c r="Y162" s="38"/>
      <c r="Z162" s="38"/>
      <c r="AA162" s="38"/>
      <c r="AB162" s="38"/>
      <c r="AC162" s="38"/>
      <c r="AD162" s="38"/>
      <c r="AE162" s="38"/>
      <c r="AT162" s="19" t="s">
        <v>187</v>
      </c>
      <c r="AU162" s="19" t="s">
        <v>85</v>
      </c>
    </row>
    <row r="163" s="2" customFormat="1" ht="16.5" customHeight="1">
      <c r="A163" s="38"/>
      <c r="B163" s="179"/>
      <c r="C163" s="180" t="s">
        <v>361</v>
      </c>
      <c r="D163" s="180" t="s">
        <v>180</v>
      </c>
      <c r="E163" s="181" t="s">
        <v>1594</v>
      </c>
      <c r="F163" s="182" t="s">
        <v>1576</v>
      </c>
      <c r="G163" s="183" t="s">
        <v>650</v>
      </c>
      <c r="H163" s="184">
        <v>2</v>
      </c>
      <c r="I163" s="185"/>
      <c r="J163" s="186">
        <f>ROUND(I163*H163,2)</f>
        <v>0</v>
      </c>
      <c r="K163" s="182" t="s">
        <v>1</v>
      </c>
      <c r="L163" s="39"/>
      <c r="M163" s="187" t="s">
        <v>1</v>
      </c>
      <c r="N163" s="188" t="s">
        <v>42</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269</v>
      </c>
      <c r="AT163" s="191" t="s">
        <v>180</v>
      </c>
      <c r="AU163" s="191" t="s">
        <v>85</v>
      </c>
      <c r="AY163" s="19" t="s">
        <v>177</v>
      </c>
      <c r="BE163" s="192">
        <f>IF(N163="základní",J163,0)</f>
        <v>0</v>
      </c>
      <c r="BF163" s="192">
        <f>IF(N163="snížená",J163,0)</f>
        <v>0</v>
      </c>
      <c r="BG163" s="192">
        <f>IF(N163="zákl. přenesená",J163,0)</f>
        <v>0</v>
      </c>
      <c r="BH163" s="192">
        <f>IF(N163="sníž. přenesená",J163,0)</f>
        <v>0</v>
      </c>
      <c r="BI163" s="192">
        <f>IF(N163="nulová",J163,0)</f>
        <v>0</v>
      </c>
      <c r="BJ163" s="19" t="s">
        <v>85</v>
      </c>
      <c r="BK163" s="192">
        <f>ROUND(I163*H163,2)</f>
        <v>0</v>
      </c>
      <c r="BL163" s="19" t="s">
        <v>269</v>
      </c>
      <c r="BM163" s="191" t="s">
        <v>459</v>
      </c>
    </row>
    <row r="164" s="2" customFormat="1">
      <c r="A164" s="38"/>
      <c r="B164" s="39"/>
      <c r="C164" s="38"/>
      <c r="D164" s="193" t="s">
        <v>187</v>
      </c>
      <c r="E164" s="38"/>
      <c r="F164" s="194" t="s">
        <v>1595</v>
      </c>
      <c r="G164" s="38"/>
      <c r="H164" s="38"/>
      <c r="I164" s="195"/>
      <c r="J164" s="38"/>
      <c r="K164" s="38"/>
      <c r="L164" s="39"/>
      <c r="M164" s="196"/>
      <c r="N164" s="197"/>
      <c r="O164" s="77"/>
      <c r="P164" s="77"/>
      <c r="Q164" s="77"/>
      <c r="R164" s="77"/>
      <c r="S164" s="77"/>
      <c r="T164" s="78"/>
      <c r="U164" s="38"/>
      <c r="V164" s="38"/>
      <c r="W164" s="38"/>
      <c r="X164" s="38"/>
      <c r="Y164" s="38"/>
      <c r="Z164" s="38"/>
      <c r="AA164" s="38"/>
      <c r="AB164" s="38"/>
      <c r="AC164" s="38"/>
      <c r="AD164" s="38"/>
      <c r="AE164" s="38"/>
      <c r="AT164" s="19" t="s">
        <v>187</v>
      </c>
      <c r="AU164" s="19" t="s">
        <v>85</v>
      </c>
    </row>
    <row r="165" s="2" customFormat="1" ht="16.5" customHeight="1">
      <c r="A165" s="38"/>
      <c r="B165" s="179"/>
      <c r="C165" s="180" t="s">
        <v>366</v>
      </c>
      <c r="D165" s="180" t="s">
        <v>180</v>
      </c>
      <c r="E165" s="181" t="s">
        <v>1598</v>
      </c>
      <c r="F165" s="182" t="s">
        <v>1599</v>
      </c>
      <c r="G165" s="183" t="s">
        <v>1115</v>
      </c>
      <c r="H165" s="184">
        <v>20</v>
      </c>
      <c r="I165" s="185"/>
      <c r="J165" s="186">
        <f>ROUND(I165*H165,2)</f>
        <v>0</v>
      </c>
      <c r="K165" s="182" t="s">
        <v>1</v>
      </c>
      <c r="L165" s="39"/>
      <c r="M165" s="187" t="s">
        <v>1</v>
      </c>
      <c r="N165" s="188" t="s">
        <v>42</v>
      </c>
      <c r="O165" s="77"/>
      <c r="P165" s="189">
        <f>O165*H165</f>
        <v>0</v>
      </c>
      <c r="Q165" s="189">
        <v>0</v>
      </c>
      <c r="R165" s="189">
        <f>Q165*H165</f>
        <v>0</v>
      </c>
      <c r="S165" s="189">
        <v>0</v>
      </c>
      <c r="T165" s="190">
        <f>S165*H165</f>
        <v>0</v>
      </c>
      <c r="U165" s="38"/>
      <c r="V165" s="38"/>
      <c r="W165" s="38"/>
      <c r="X165" s="38"/>
      <c r="Y165" s="38"/>
      <c r="Z165" s="38"/>
      <c r="AA165" s="38"/>
      <c r="AB165" s="38"/>
      <c r="AC165" s="38"/>
      <c r="AD165" s="38"/>
      <c r="AE165" s="38"/>
      <c r="AR165" s="191" t="s">
        <v>269</v>
      </c>
      <c r="AT165" s="191" t="s">
        <v>180</v>
      </c>
      <c r="AU165" s="191" t="s">
        <v>85</v>
      </c>
      <c r="AY165" s="19" t="s">
        <v>177</v>
      </c>
      <c r="BE165" s="192">
        <f>IF(N165="základní",J165,0)</f>
        <v>0</v>
      </c>
      <c r="BF165" s="192">
        <f>IF(N165="snížená",J165,0)</f>
        <v>0</v>
      </c>
      <c r="BG165" s="192">
        <f>IF(N165="zákl. přenesená",J165,0)</f>
        <v>0</v>
      </c>
      <c r="BH165" s="192">
        <f>IF(N165="sníž. přenesená",J165,0)</f>
        <v>0</v>
      </c>
      <c r="BI165" s="192">
        <f>IF(N165="nulová",J165,0)</f>
        <v>0</v>
      </c>
      <c r="BJ165" s="19" t="s">
        <v>85</v>
      </c>
      <c r="BK165" s="192">
        <f>ROUND(I165*H165,2)</f>
        <v>0</v>
      </c>
      <c r="BL165" s="19" t="s">
        <v>269</v>
      </c>
      <c r="BM165" s="191" t="s">
        <v>474</v>
      </c>
    </row>
    <row r="166" s="2" customFormat="1">
      <c r="A166" s="38"/>
      <c r="B166" s="39"/>
      <c r="C166" s="38"/>
      <c r="D166" s="193" t="s">
        <v>187</v>
      </c>
      <c r="E166" s="38"/>
      <c r="F166" s="194" t="s">
        <v>1600</v>
      </c>
      <c r="G166" s="38"/>
      <c r="H166" s="38"/>
      <c r="I166" s="195"/>
      <c r="J166" s="38"/>
      <c r="K166" s="38"/>
      <c r="L166" s="39"/>
      <c r="M166" s="198"/>
      <c r="N166" s="199"/>
      <c r="O166" s="200"/>
      <c r="P166" s="200"/>
      <c r="Q166" s="200"/>
      <c r="R166" s="200"/>
      <c r="S166" s="200"/>
      <c r="T166" s="201"/>
      <c r="U166" s="38"/>
      <c r="V166" s="38"/>
      <c r="W166" s="38"/>
      <c r="X166" s="38"/>
      <c r="Y166" s="38"/>
      <c r="Z166" s="38"/>
      <c r="AA166" s="38"/>
      <c r="AB166" s="38"/>
      <c r="AC166" s="38"/>
      <c r="AD166" s="38"/>
      <c r="AE166" s="38"/>
      <c r="AT166" s="19" t="s">
        <v>187</v>
      </c>
      <c r="AU166" s="19" t="s">
        <v>85</v>
      </c>
    </row>
    <row r="167" s="2" customFormat="1" ht="6.96" customHeight="1">
      <c r="A167" s="38"/>
      <c r="B167" s="60"/>
      <c r="C167" s="61"/>
      <c r="D167" s="61"/>
      <c r="E167" s="61"/>
      <c r="F167" s="61"/>
      <c r="G167" s="61"/>
      <c r="H167" s="61"/>
      <c r="I167" s="61"/>
      <c r="J167" s="61"/>
      <c r="K167" s="61"/>
      <c r="L167" s="39"/>
      <c r="M167" s="38"/>
      <c r="O167" s="38"/>
      <c r="P167" s="38"/>
      <c r="Q167" s="38"/>
      <c r="R167" s="38"/>
      <c r="S167" s="38"/>
      <c r="T167" s="38"/>
      <c r="U167" s="38"/>
      <c r="V167" s="38"/>
      <c r="W167" s="38"/>
      <c r="X167" s="38"/>
      <c r="Y167" s="38"/>
      <c r="Z167" s="38"/>
      <c r="AA167" s="38"/>
      <c r="AB167" s="38"/>
      <c r="AC167" s="38"/>
      <c r="AD167" s="38"/>
      <c r="AE167" s="38"/>
    </row>
  </sheetData>
  <autoFilter ref="C123:K166"/>
  <mergeCells count="12">
    <mergeCell ref="E7:H7"/>
    <mergeCell ref="E9:H9"/>
    <mergeCell ref="E11:H11"/>
    <mergeCell ref="E20:H20"/>
    <mergeCell ref="E29:H29"/>
    <mergeCell ref="E85:H85"/>
    <mergeCell ref="E87:H87"/>
    <mergeCell ref="E89:H89"/>
    <mergeCell ref="E112:H112"/>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104</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1" customFormat="1" ht="12" customHeight="1">
      <c r="B8" s="22"/>
      <c r="D8" s="32" t="s">
        <v>151</v>
      </c>
      <c r="L8" s="22"/>
    </row>
    <row r="9" s="2" customFormat="1" ht="16.5" customHeight="1">
      <c r="A9" s="38"/>
      <c r="B9" s="39"/>
      <c r="C9" s="38"/>
      <c r="D9" s="38"/>
      <c r="E9" s="129" t="s">
        <v>212</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215</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1601</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1294</v>
      </c>
      <c r="G14" s="38"/>
      <c r="H14" s="38"/>
      <c r="I14" s="32" t="s">
        <v>22</v>
      </c>
      <c r="J14" s="69" t="str">
        <f>'Rekapitulace stavby'!AN8</f>
        <v>18. 9. 2023</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TJ Lázně Bělohrad z.s.</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ATELIER TSUNAMI s.r.o. Náchod</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Ing. Lenka Kasperová</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35</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37</v>
      </c>
      <c r="E32" s="38"/>
      <c r="F32" s="38"/>
      <c r="G32" s="38"/>
      <c r="H32" s="38"/>
      <c r="I32" s="38"/>
      <c r="J32" s="96">
        <f>ROUND(J130,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39</v>
      </c>
      <c r="G34" s="38"/>
      <c r="H34" s="38"/>
      <c r="I34" s="43" t="s">
        <v>38</v>
      </c>
      <c r="J34" s="43" t="s">
        <v>40</v>
      </c>
      <c r="K34" s="38"/>
      <c r="L34" s="55"/>
      <c r="S34" s="38"/>
      <c r="T34" s="38"/>
      <c r="U34" s="38"/>
      <c r="V34" s="38"/>
      <c r="W34" s="38"/>
      <c r="X34" s="38"/>
      <c r="Y34" s="38"/>
      <c r="Z34" s="38"/>
      <c r="AA34" s="38"/>
      <c r="AB34" s="38"/>
      <c r="AC34" s="38"/>
      <c r="AD34" s="38"/>
      <c r="AE34" s="38"/>
    </row>
    <row r="35" s="2" customFormat="1" ht="14.4" customHeight="1">
      <c r="A35" s="38"/>
      <c r="B35" s="39"/>
      <c r="C35" s="38"/>
      <c r="D35" s="134" t="s">
        <v>41</v>
      </c>
      <c r="E35" s="32" t="s">
        <v>42</v>
      </c>
      <c r="F35" s="135">
        <f>ROUND((SUM(BE130:BE285)),  2)</f>
        <v>0</v>
      </c>
      <c r="G35" s="38"/>
      <c r="H35" s="38"/>
      <c r="I35" s="136">
        <v>0.20999999999999999</v>
      </c>
      <c r="J35" s="135">
        <f>ROUND(((SUM(BE130:BE285))*I35),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43</v>
      </c>
      <c r="F36" s="135">
        <f>ROUND((SUM(BF130:BF285)),  2)</f>
        <v>0</v>
      </c>
      <c r="G36" s="38"/>
      <c r="H36" s="38"/>
      <c r="I36" s="136">
        <v>0.14999999999999999</v>
      </c>
      <c r="J36" s="135">
        <f>ROUND(((SUM(BF130:BF285))*I36),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44</v>
      </c>
      <c r="F37" s="135">
        <f>ROUND((SUM(BG130:BG285)),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45</v>
      </c>
      <c r="F38" s="135">
        <f>ROUND((SUM(BH130:BH285)),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46</v>
      </c>
      <c r="F39" s="135">
        <f>ROUND((SUM(BI130:BI285)),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47</v>
      </c>
      <c r="E41" s="81"/>
      <c r="F41" s="81"/>
      <c r="G41" s="139" t="s">
        <v>48</v>
      </c>
      <c r="H41" s="140" t="s">
        <v>49</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151</v>
      </c>
      <c r="L86" s="22"/>
    </row>
    <row r="87" s="2" customFormat="1" ht="16.5" customHeight="1">
      <c r="A87" s="38"/>
      <c r="B87" s="39"/>
      <c r="C87" s="38"/>
      <c r="D87" s="38"/>
      <c r="E87" s="129" t="s">
        <v>212</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215</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SO 01-04 - Elektroinstalace a hromosvod</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18. 9. 2023</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TJ Lázně Bělohrad z.s.</v>
      </c>
      <c r="G93" s="38"/>
      <c r="H93" s="38"/>
      <c r="I93" s="32" t="s">
        <v>30</v>
      </c>
      <c r="J93" s="36" t="str">
        <f>E23</f>
        <v>ATELIER TSUNAMI s.r.o. Náchod</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Ing. Lenka Kasperová</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154</v>
      </c>
      <c r="D96" s="137"/>
      <c r="E96" s="137"/>
      <c r="F96" s="137"/>
      <c r="G96" s="137"/>
      <c r="H96" s="137"/>
      <c r="I96" s="137"/>
      <c r="J96" s="146" t="s">
        <v>155</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156</v>
      </c>
      <c r="D98" s="38"/>
      <c r="E98" s="38"/>
      <c r="F98" s="38"/>
      <c r="G98" s="38"/>
      <c r="H98" s="38"/>
      <c r="I98" s="38"/>
      <c r="J98" s="96">
        <f>J130</f>
        <v>0</v>
      </c>
      <c r="K98" s="38"/>
      <c r="L98" s="55"/>
      <c r="S98" s="38"/>
      <c r="T98" s="38"/>
      <c r="U98" s="38"/>
      <c r="V98" s="38"/>
      <c r="W98" s="38"/>
      <c r="X98" s="38"/>
      <c r="Y98" s="38"/>
      <c r="Z98" s="38"/>
      <c r="AA98" s="38"/>
      <c r="AB98" s="38"/>
      <c r="AC98" s="38"/>
      <c r="AD98" s="38"/>
      <c r="AE98" s="38"/>
      <c r="AU98" s="19" t="s">
        <v>157</v>
      </c>
    </row>
    <row r="99" s="9" customFormat="1" ht="24.96" customHeight="1">
      <c r="A99" s="9"/>
      <c r="B99" s="148"/>
      <c r="C99" s="9"/>
      <c r="D99" s="149" t="s">
        <v>1602</v>
      </c>
      <c r="E99" s="150"/>
      <c r="F99" s="150"/>
      <c r="G99" s="150"/>
      <c r="H99" s="150"/>
      <c r="I99" s="150"/>
      <c r="J99" s="151">
        <f>J131</f>
        <v>0</v>
      </c>
      <c r="K99" s="9"/>
      <c r="L99" s="148"/>
      <c r="S99" s="9"/>
      <c r="T99" s="9"/>
      <c r="U99" s="9"/>
      <c r="V99" s="9"/>
      <c r="W99" s="9"/>
      <c r="X99" s="9"/>
      <c r="Y99" s="9"/>
      <c r="Z99" s="9"/>
      <c r="AA99" s="9"/>
      <c r="AB99" s="9"/>
      <c r="AC99" s="9"/>
      <c r="AD99" s="9"/>
      <c r="AE99" s="9"/>
    </row>
    <row r="100" s="10" customFormat="1" ht="19.92" customHeight="1">
      <c r="A100" s="10"/>
      <c r="B100" s="152"/>
      <c r="C100" s="10"/>
      <c r="D100" s="153" t="s">
        <v>1603</v>
      </c>
      <c r="E100" s="154"/>
      <c r="F100" s="154"/>
      <c r="G100" s="154"/>
      <c r="H100" s="154"/>
      <c r="I100" s="154"/>
      <c r="J100" s="155">
        <f>J132</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1604</v>
      </c>
      <c r="E101" s="154"/>
      <c r="F101" s="154"/>
      <c r="G101" s="154"/>
      <c r="H101" s="154"/>
      <c r="I101" s="154"/>
      <c r="J101" s="155">
        <f>J138</f>
        <v>0</v>
      </c>
      <c r="K101" s="10"/>
      <c r="L101" s="152"/>
      <c r="S101" s="10"/>
      <c r="T101" s="10"/>
      <c r="U101" s="10"/>
      <c r="V101" s="10"/>
      <c r="W101" s="10"/>
      <c r="X101" s="10"/>
      <c r="Y101" s="10"/>
      <c r="Z101" s="10"/>
      <c r="AA101" s="10"/>
      <c r="AB101" s="10"/>
      <c r="AC101" s="10"/>
      <c r="AD101" s="10"/>
      <c r="AE101" s="10"/>
    </row>
    <row r="102" s="9" customFormat="1" ht="24.96" customHeight="1">
      <c r="A102" s="9"/>
      <c r="B102" s="148"/>
      <c r="C102" s="9"/>
      <c r="D102" s="149" t="s">
        <v>1605</v>
      </c>
      <c r="E102" s="150"/>
      <c r="F102" s="150"/>
      <c r="G102" s="150"/>
      <c r="H102" s="150"/>
      <c r="I102" s="150"/>
      <c r="J102" s="151">
        <f>J155</f>
        <v>0</v>
      </c>
      <c r="K102" s="9"/>
      <c r="L102" s="148"/>
      <c r="S102" s="9"/>
      <c r="T102" s="9"/>
      <c r="U102" s="9"/>
      <c r="V102" s="9"/>
      <c r="W102" s="9"/>
      <c r="X102" s="9"/>
      <c r="Y102" s="9"/>
      <c r="Z102" s="9"/>
      <c r="AA102" s="9"/>
      <c r="AB102" s="9"/>
      <c r="AC102" s="9"/>
      <c r="AD102" s="9"/>
      <c r="AE102" s="9"/>
    </row>
    <row r="103" s="9" customFormat="1" ht="24.96" customHeight="1">
      <c r="A103" s="9"/>
      <c r="B103" s="148"/>
      <c r="C103" s="9"/>
      <c r="D103" s="149" t="s">
        <v>1606</v>
      </c>
      <c r="E103" s="150"/>
      <c r="F103" s="150"/>
      <c r="G103" s="150"/>
      <c r="H103" s="150"/>
      <c r="I103" s="150"/>
      <c r="J103" s="151">
        <f>J205</f>
        <v>0</v>
      </c>
      <c r="K103" s="9"/>
      <c r="L103" s="148"/>
      <c r="S103" s="9"/>
      <c r="T103" s="9"/>
      <c r="U103" s="9"/>
      <c r="V103" s="9"/>
      <c r="W103" s="9"/>
      <c r="X103" s="9"/>
      <c r="Y103" s="9"/>
      <c r="Z103" s="9"/>
      <c r="AA103" s="9"/>
      <c r="AB103" s="9"/>
      <c r="AC103" s="9"/>
      <c r="AD103" s="9"/>
      <c r="AE103" s="9"/>
    </row>
    <row r="104" s="9" customFormat="1" ht="24.96" customHeight="1">
      <c r="A104" s="9"/>
      <c r="B104" s="148"/>
      <c r="C104" s="9"/>
      <c r="D104" s="149" t="s">
        <v>1607</v>
      </c>
      <c r="E104" s="150"/>
      <c r="F104" s="150"/>
      <c r="G104" s="150"/>
      <c r="H104" s="150"/>
      <c r="I104" s="150"/>
      <c r="J104" s="151">
        <f>J239</f>
        <v>0</v>
      </c>
      <c r="K104" s="9"/>
      <c r="L104" s="148"/>
      <c r="S104" s="9"/>
      <c r="T104" s="9"/>
      <c r="U104" s="9"/>
      <c r="V104" s="9"/>
      <c r="W104" s="9"/>
      <c r="X104" s="9"/>
      <c r="Y104" s="9"/>
      <c r="Z104" s="9"/>
      <c r="AA104" s="9"/>
      <c r="AB104" s="9"/>
      <c r="AC104" s="9"/>
      <c r="AD104" s="9"/>
      <c r="AE104" s="9"/>
    </row>
    <row r="105" s="9" customFormat="1" ht="24.96" customHeight="1">
      <c r="A105" s="9"/>
      <c r="B105" s="148"/>
      <c r="C105" s="9"/>
      <c r="D105" s="149" t="s">
        <v>1608</v>
      </c>
      <c r="E105" s="150"/>
      <c r="F105" s="150"/>
      <c r="G105" s="150"/>
      <c r="H105" s="150"/>
      <c r="I105" s="150"/>
      <c r="J105" s="151">
        <f>J248</f>
        <v>0</v>
      </c>
      <c r="K105" s="9"/>
      <c r="L105" s="148"/>
      <c r="S105" s="9"/>
      <c r="T105" s="9"/>
      <c r="U105" s="9"/>
      <c r="V105" s="9"/>
      <c r="W105" s="9"/>
      <c r="X105" s="9"/>
      <c r="Y105" s="9"/>
      <c r="Z105" s="9"/>
      <c r="AA105" s="9"/>
      <c r="AB105" s="9"/>
      <c r="AC105" s="9"/>
      <c r="AD105" s="9"/>
      <c r="AE105" s="9"/>
    </row>
    <row r="106" s="9" customFormat="1" ht="24.96" customHeight="1">
      <c r="A106" s="9"/>
      <c r="B106" s="148"/>
      <c r="C106" s="9"/>
      <c r="D106" s="149" t="s">
        <v>1609</v>
      </c>
      <c r="E106" s="150"/>
      <c r="F106" s="150"/>
      <c r="G106" s="150"/>
      <c r="H106" s="150"/>
      <c r="I106" s="150"/>
      <c r="J106" s="151">
        <f>J256</f>
        <v>0</v>
      </c>
      <c r="K106" s="9"/>
      <c r="L106" s="148"/>
      <c r="S106" s="9"/>
      <c r="T106" s="9"/>
      <c r="U106" s="9"/>
      <c r="V106" s="9"/>
      <c r="W106" s="9"/>
      <c r="X106" s="9"/>
      <c r="Y106" s="9"/>
      <c r="Z106" s="9"/>
      <c r="AA106" s="9"/>
      <c r="AB106" s="9"/>
      <c r="AC106" s="9"/>
      <c r="AD106" s="9"/>
      <c r="AE106" s="9"/>
    </row>
    <row r="107" s="9" customFormat="1" ht="24.96" customHeight="1">
      <c r="A107" s="9"/>
      <c r="B107" s="148"/>
      <c r="C107" s="9"/>
      <c r="D107" s="149" t="s">
        <v>1610</v>
      </c>
      <c r="E107" s="150"/>
      <c r="F107" s="150"/>
      <c r="G107" s="150"/>
      <c r="H107" s="150"/>
      <c r="I107" s="150"/>
      <c r="J107" s="151">
        <f>J275</f>
        <v>0</v>
      </c>
      <c r="K107" s="9"/>
      <c r="L107" s="148"/>
      <c r="S107" s="9"/>
      <c r="T107" s="9"/>
      <c r="U107" s="9"/>
      <c r="V107" s="9"/>
      <c r="W107" s="9"/>
      <c r="X107" s="9"/>
      <c r="Y107" s="9"/>
      <c r="Z107" s="9"/>
      <c r="AA107" s="9"/>
      <c r="AB107" s="9"/>
      <c r="AC107" s="9"/>
      <c r="AD107" s="9"/>
      <c r="AE107" s="9"/>
    </row>
    <row r="108" s="9" customFormat="1" ht="24.96" customHeight="1">
      <c r="A108" s="9"/>
      <c r="B108" s="148"/>
      <c r="C108" s="9"/>
      <c r="D108" s="149" t="s">
        <v>1611</v>
      </c>
      <c r="E108" s="150"/>
      <c r="F108" s="150"/>
      <c r="G108" s="150"/>
      <c r="H108" s="150"/>
      <c r="I108" s="150"/>
      <c r="J108" s="151">
        <f>J283</f>
        <v>0</v>
      </c>
      <c r="K108" s="9"/>
      <c r="L108" s="148"/>
      <c r="S108" s="9"/>
      <c r="T108" s="9"/>
      <c r="U108" s="9"/>
      <c r="V108" s="9"/>
      <c r="W108" s="9"/>
      <c r="X108" s="9"/>
      <c r="Y108" s="9"/>
      <c r="Z108" s="9"/>
      <c r="AA108" s="9"/>
      <c r="AB108" s="9"/>
      <c r="AC108" s="9"/>
      <c r="AD108" s="9"/>
      <c r="AE108" s="9"/>
    </row>
    <row r="109" s="2" customFormat="1" ht="21.84"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6.96" customHeight="1">
      <c r="A110" s="38"/>
      <c r="B110" s="60"/>
      <c r="C110" s="61"/>
      <c r="D110" s="61"/>
      <c r="E110" s="61"/>
      <c r="F110" s="61"/>
      <c r="G110" s="61"/>
      <c r="H110" s="61"/>
      <c r="I110" s="61"/>
      <c r="J110" s="61"/>
      <c r="K110" s="61"/>
      <c r="L110" s="55"/>
      <c r="S110" s="38"/>
      <c r="T110" s="38"/>
      <c r="U110" s="38"/>
      <c r="V110" s="38"/>
      <c r="W110" s="38"/>
      <c r="X110" s="38"/>
      <c r="Y110" s="38"/>
      <c r="Z110" s="38"/>
      <c r="AA110" s="38"/>
      <c r="AB110" s="38"/>
      <c r="AC110" s="38"/>
      <c r="AD110" s="38"/>
      <c r="AE110" s="38"/>
    </row>
    <row r="114" s="2" customFormat="1" ht="6.96" customHeight="1">
      <c r="A114" s="38"/>
      <c r="B114" s="62"/>
      <c r="C114" s="63"/>
      <c r="D114" s="63"/>
      <c r="E114" s="63"/>
      <c r="F114" s="63"/>
      <c r="G114" s="63"/>
      <c r="H114" s="63"/>
      <c r="I114" s="63"/>
      <c r="J114" s="63"/>
      <c r="K114" s="63"/>
      <c r="L114" s="55"/>
      <c r="S114" s="38"/>
      <c r="T114" s="38"/>
      <c r="U114" s="38"/>
      <c r="V114" s="38"/>
      <c r="W114" s="38"/>
      <c r="X114" s="38"/>
      <c r="Y114" s="38"/>
      <c r="Z114" s="38"/>
      <c r="AA114" s="38"/>
      <c r="AB114" s="38"/>
      <c r="AC114" s="38"/>
      <c r="AD114" s="38"/>
      <c r="AE114" s="38"/>
    </row>
    <row r="115" s="2" customFormat="1" ht="24.96" customHeight="1">
      <c r="A115" s="38"/>
      <c r="B115" s="39"/>
      <c r="C115" s="23" t="s">
        <v>161</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16</v>
      </c>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6.5" customHeight="1">
      <c r="A118" s="38"/>
      <c r="B118" s="39"/>
      <c r="C118" s="38"/>
      <c r="D118" s="38"/>
      <c r="E118" s="129" t="str">
        <f>E7</f>
        <v>Klubovna volejbalu, stavební úpravy sportoviště-aktualizace 09/2023</v>
      </c>
      <c r="F118" s="32"/>
      <c r="G118" s="32"/>
      <c r="H118" s="32"/>
      <c r="I118" s="38"/>
      <c r="J118" s="38"/>
      <c r="K118" s="38"/>
      <c r="L118" s="55"/>
      <c r="S118" s="38"/>
      <c r="T118" s="38"/>
      <c r="U118" s="38"/>
      <c r="V118" s="38"/>
      <c r="W118" s="38"/>
      <c r="X118" s="38"/>
      <c r="Y118" s="38"/>
      <c r="Z118" s="38"/>
      <c r="AA118" s="38"/>
      <c r="AB118" s="38"/>
      <c r="AC118" s="38"/>
      <c r="AD118" s="38"/>
      <c r="AE118" s="38"/>
    </row>
    <row r="119" s="1" customFormat="1" ht="12" customHeight="1">
      <c r="B119" s="22"/>
      <c r="C119" s="32" t="s">
        <v>151</v>
      </c>
      <c r="L119" s="22"/>
    </row>
    <row r="120" s="2" customFormat="1" ht="16.5" customHeight="1">
      <c r="A120" s="38"/>
      <c r="B120" s="39"/>
      <c r="C120" s="38"/>
      <c r="D120" s="38"/>
      <c r="E120" s="129" t="s">
        <v>212</v>
      </c>
      <c r="F120" s="38"/>
      <c r="G120" s="38"/>
      <c r="H120" s="38"/>
      <c r="I120" s="38"/>
      <c r="J120" s="38"/>
      <c r="K120" s="38"/>
      <c r="L120" s="55"/>
      <c r="S120" s="38"/>
      <c r="T120" s="38"/>
      <c r="U120" s="38"/>
      <c r="V120" s="38"/>
      <c r="W120" s="38"/>
      <c r="X120" s="38"/>
      <c r="Y120" s="38"/>
      <c r="Z120" s="38"/>
      <c r="AA120" s="38"/>
      <c r="AB120" s="38"/>
      <c r="AC120" s="38"/>
      <c r="AD120" s="38"/>
      <c r="AE120" s="38"/>
    </row>
    <row r="121" s="2" customFormat="1" ht="12" customHeight="1">
      <c r="A121" s="38"/>
      <c r="B121" s="39"/>
      <c r="C121" s="32" t="s">
        <v>215</v>
      </c>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16.5" customHeight="1">
      <c r="A122" s="38"/>
      <c r="B122" s="39"/>
      <c r="C122" s="38"/>
      <c r="D122" s="38"/>
      <c r="E122" s="67" t="str">
        <f>E11</f>
        <v>SO 01-04 - Elektroinstalace a hromosvod</v>
      </c>
      <c r="F122" s="38"/>
      <c r="G122" s="38"/>
      <c r="H122" s="38"/>
      <c r="I122" s="38"/>
      <c r="J122" s="38"/>
      <c r="K122" s="38"/>
      <c r="L122" s="55"/>
      <c r="S122" s="38"/>
      <c r="T122" s="38"/>
      <c r="U122" s="38"/>
      <c r="V122" s="38"/>
      <c r="W122" s="38"/>
      <c r="X122" s="38"/>
      <c r="Y122" s="38"/>
      <c r="Z122" s="38"/>
      <c r="AA122" s="38"/>
      <c r="AB122" s="38"/>
      <c r="AC122" s="38"/>
      <c r="AD122" s="38"/>
      <c r="AE122" s="38"/>
    </row>
    <row r="123" s="2" customFormat="1" ht="6.96" customHeight="1">
      <c r="A123" s="38"/>
      <c r="B123" s="39"/>
      <c r="C123" s="38"/>
      <c r="D123" s="38"/>
      <c r="E123" s="38"/>
      <c r="F123" s="38"/>
      <c r="G123" s="38"/>
      <c r="H123" s="38"/>
      <c r="I123" s="38"/>
      <c r="J123" s="38"/>
      <c r="K123" s="38"/>
      <c r="L123" s="55"/>
      <c r="S123" s="38"/>
      <c r="T123" s="38"/>
      <c r="U123" s="38"/>
      <c r="V123" s="38"/>
      <c r="W123" s="38"/>
      <c r="X123" s="38"/>
      <c r="Y123" s="38"/>
      <c r="Z123" s="38"/>
      <c r="AA123" s="38"/>
      <c r="AB123" s="38"/>
      <c r="AC123" s="38"/>
      <c r="AD123" s="38"/>
      <c r="AE123" s="38"/>
    </row>
    <row r="124" s="2" customFormat="1" ht="12" customHeight="1">
      <c r="A124" s="38"/>
      <c r="B124" s="39"/>
      <c r="C124" s="32" t="s">
        <v>20</v>
      </c>
      <c r="D124" s="38"/>
      <c r="E124" s="38"/>
      <c r="F124" s="27" t="str">
        <f>F14</f>
        <v xml:space="preserve"> </v>
      </c>
      <c r="G124" s="38"/>
      <c r="H124" s="38"/>
      <c r="I124" s="32" t="s">
        <v>22</v>
      </c>
      <c r="J124" s="69" t="str">
        <f>IF(J14="","",J14)</f>
        <v>18. 9. 2023</v>
      </c>
      <c r="K124" s="38"/>
      <c r="L124" s="55"/>
      <c r="S124" s="38"/>
      <c r="T124" s="38"/>
      <c r="U124" s="38"/>
      <c r="V124" s="38"/>
      <c r="W124" s="38"/>
      <c r="X124" s="38"/>
      <c r="Y124" s="38"/>
      <c r="Z124" s="38"/>
      <c r="AA124" s="38"/>
      <c r="AB124" s="38"/>
      <c r="AC124" s="38"/>
      <c r="AD124" s="38"/>
      <c r="AE124" s="38"/>
    </row>
    <row r="125" s="2" customFormat="1" ht="6.96" customHeight="1">
      <c r="A125" s="38"/>
      <c r="B125" s="39"/>
      <c r="C125" s="38"/>
      <c r="D125" s="38"/>
      <c r="E125" s="38"/>
      <c r="F125" s="38"/>
      <c r="G125" s="38"/>
      <c r="H125" s="38"/>
      <c r="I125" s="38"/>
      <c r="J125" s="38"/>
      <c r="K125" s="38"/>
      <c r="L125" s="55"/>
      <c r="S125" s="38"/>
      <c r="T125" s="38"/>
      <c r="U125" s="38"/>
      <c r="V125" s="38"/>
      <c r="W125" s="38"/>
      <c r="X125" s="38"/>
      <c r="Y125" s="38"/>
      <c r="Z125" s="38"/>
      <c r="AA125" s="38"/>
      <c r="AB125" s="38"/>
      <c r="AC125" s="38"/>
      <c r="AD125" s="38"/>
      <c r="AE125" s="38"/>
    </row>
    <row r="126" s="2" customFormat="1" ht="25.65" customHeight="1">
      <c r="A126" s="38"/>
      <c r="B126" s="39"/>
      <c r="C126" s="32" t="s">
        <v>24</v>
      </c>
      <c r="D126" s="38"/>
      <c r="E126" s="38"/>
      <c r="F126" s="27" t="str">
        <f>E17</f>
        <v>TJ Lázně Bělohrad z.s.</v>
      </c>
      <c r="G126" s="38"/>
      <c r="H126" s="38"/>
      <c r="I126" s="32" t="s">
        <v>30</v>
      </c>
      <c r="J126" s="36" t="str">
        <f>E23</f>
        <v>ATELIER TSUNAMI s.r.o. Náchod</v>
      </c>
      <c r="K126" s="38"/>
      <c r="L126" s="55"/>
      <c r="S126" s="38"/>
      <c r="T126" s="38"/>
      <c r="U126" s="38"/>
      <c r="V126" s="38"/>
      <c r="W126" s="38"/>
      <c r="X126" s="38"/>
      <c r="Y126" s="38"/>
      <c r="Z126" s="38"/>
      <c r="AA126" s="38"/>
      <c r="AB126" s="38"/>
      <c r="AC126" s="38"/>
      <c r="AD126" s="38"/>
      <c r="AE126" s="38"/>
    </row>
    <row r="127" s="2" customFormat="1" ht="15.15" customHeight="1">
      <c r="A127" s="38"/>
      <c r="B127" s="39"/>
      <c r="C127" s="32" t="s">
        <v>28</v>
      </c>
      <c r="D127" s="38"/>
      <c r="E127" s="38"/>
      <c r="F127" s="27" t="str">
        <f>IF(E20="","",E20)</f>
        <v>Vyplň údaj</v>
      </c>
      <c r="G127" s="38"/>
      <c r="H127" s="38"/>
      <c r="I127" s="32" t="s">
        <v>33</v>
      </c>
      <c r="J127" s="36" t="str">
        <f>E26</f>
        <v>Ing. Lenka Kasperová</v>
      </c>
      <c r="K127" s="38"/>
      <c r="L127" s="55"/>
      <c r="S127" s="38"/>
      <c r="T127" s="38"/>
      <c r="U127" s="38"/>
      <c r="V127" s="38"/>
      <c r="W127" s="38"/>
      <c r="X127" s="38"/>
      <c r="Y127" s="38"/>
      <c r="Z127" s="38"/>
      <c r="AA127" s="38"/>
      <c r="AB127" s="38"/>
      <c r="AC127" s="38"/>
      <c r="AD127" s="38"/>
      <c r="AE127" s="38"/>
    </row>
    <row r="128" s="2" customFormat="1" ht="10.32" customHeight="1">
      <c r="A128" s="38"/>
      <c r="B128" s="39"/>
      <c r="C128" s="38"/>
      <c r="D128" s="38"/>
      <c r="E128" s="38"/>
      <c r="F128" s="38"/>
      <c r="G128" s="38"/>
      <c r="H128" s="38"/>
      <c r="I128" s="38"/>
      <c r="J128" s="38"/>
      <c r="K128" s="38"/>
      <c r="L128" s="55"/>
      <c r="S128" s="38"/>
      <c r="T128" s="38"/>
      <c r="U128" s="38"/>
      <c r="V128" s="38"/>
      <c r="W128" s="38"/>
      <c r="X128" s="38"/>
      <c r="Y128" s="38"/>
      <c r="Z128" s="38"/>
      <c r="AA128" s="38"/>
      <c r="AB128" s="38"/>
      <c r="AC128" s="38"/>
      <c r="AD128" s="38"/>
      <c r="AE128" s="38"/>
    </row>
    <row r="129" s="11" customFormat="1" ht="29.28" customHeight="1">
      <c r="A129" s="156"/>
      <c r="B129" s="157"/>
      <c r="C129" s="158" t="s">
        <v>162</v>
      </c>
      <c r="D129" s="159" t="s">
        <v>62</v>
      </c>
      <c r="E129" s="159" t="s">
        <v>58</v>
      </c>
      <c r="F129" s="159" t="s">
        <v>59</v>
      </c>
      <c r="G129" s="159" t="s">
        <v>163</v>
      </c>
      <c r="H129" s="159" t="s">
        <v>164</v>
      </c>
      <c r="I129" s="159" t="s">
        <v>165</v>
      </c>
      <c r="J129" s="159" t="s">
        <v>155</v>
      </c>
      <c r="K129" s="160" t="s">
        <v>166</v>
      </c>
      <c r="L129" s="161"/>
      <c r="M129" s="86" t="s">
        <v>1</v>
      </c>
      <c r="N129" s="87" t="s">
        <v>41</v>
      </c>
      <c r="O129" s="87" t="s">
        <v>167</v>
      </c>
      <c r="P129" s="87" t="s">
        <v>168</v>
      </c>
      <c r="Q129" s="87" t="s">
        <v>169</v>
      </c>
      <c r="R129" s="87" t="s">
        <v>170</v>
      </c>
      <c r="S129" s="87" t="s">
        <v>171</v>
      </c>
      <c r="T129" s="88" t="s">
        <v>172</v>
      </c>
      <c r="U129" s="156"/>
      <c r="V129" s="156"/>
      <c r="W129" s="156"/>
      <c r="X129" s="156"/>
      <c r="Y129" s="156"/>
      <c r="Z129" s="156"/>
      <c r="AA129" s="156"/>
      <c r="AB129" s="156"/>
      <c r="AC129" s="156"/>
      <c r="AD129" s="156"/>
      <c r="AE129" s="156"/>
    </row>
    <row r="130" s="2" customFormat="1" ht="22.8" customHeight="1">
      <c r="A130" s="38"/>
      <c r="B130" s="39"/>
      <c r="C130" s="93" t="s">
        <v>173</v>
      </c>
      <c r="D130" s="38"/>
      <c r="E130" s="38"/>
      <c r="F130" s="38"/>
      <c r="G130" s="38"/>
      <c r="H130" s="38"/>
      <c r="I130" s="38"/>
      <c r="J130" s="162">
        <f>BK130</f>
        <v>0</v>
      </c>
      <c r="K130" s="38"/>
      <c r="L130" s="39"/>
      <c r="M130" s="89"/>
      <c r="N130" s="73"/>
      <c r="O130" s="90"/>
      <c r="P130" s="163">
        <f>P131+P155+P205+P239+P248+P256+P275+P283</f>
        <v>0</v>
      </c>
      <c r="Q130" s="90"/>
      <c r="R130" s="163">
        <f>R131+R155+R205+R239+R248+R256+R275+R283</f>
        <v>0</v>
      </c>
      <c r="S130" s="90"/>
      <c r="T130" s="164">
        <f>T131+T155+T205+T239+T248+T256+T275+T283</f>
        <v>0</v>
      </c>
      <c r="U130" s="38"/>
      <c r="V130" s="38"/>
      <c r="W130" s="38"/>
      <c r="X130" s="38"/>
      <c r="Y130" s="38"/>
      <c r="Z130" s="38"/>
      <c r="AA130" s="38"/>
      <c r="AB130" s="38"/>
      <c r="AC130" s="38"/>
      <c r="AD130" s="38"/>
      <c r="AE130" s="38"/>
      <c r="AT130" s="19" t="s">
        <v>76</v>
      </c>
      <c r="AU130" s="19" t="s">
        <v>157</v>
      </c>
      <c r="BK130" s="165">
        <f>BK131+BK155+BK205+BK239+BK248+BK256+BK275+BK283</f>
        <v>0</v>
      </c>
    </row>
    <row r="131" s="12" customFormat="1" ht="25.92" customHeight="1">
      <c r="A131" s="12"/>
      <c r="B131" s="166"/>
      <c r="C131" s="12"/>
      <c r="D131" s="167" t="s">
        <v>76</v>
      </c>
      <c r="E131" s="168" t="s">
        <v>1612</v>
      </c>
      <c r="F131" s="168" t="s">
        <v>1613</v>
      </c>
      <c r="G131" s="12"/>
      <c r="H131" s="12"/>
      <c r="I131" s="169"/>
      <c r="J131" s="170">
        <f>BK131</f>
        <v>0</v>
      </c>
      <c r="K131" s="12"/>
      <c r="L131" s="166"/>
      <c r="M131" s="171"/>
      <c r="N131" s="172"/>
      <c r="O131" s="172"/>
      <c r="P131" s="173">
        <f>P132+P138</f>
        <v>0</v>
      </c>
      <c r="Q131" s="172"/>
      <c r="R131" s="173">
        <f>R132+R138</f>
        <v>0</v>
      </c>
      <c r="S131" s="172"/>
      <c r="T131" s="174">
        <f>T132+T138</f>
        <v>0</v>
      </c>
      <c r="U131" s="12"/>
      <c r="V131" s="12"/>
      <c r="W131" s="12"/>
      <c r="X131" s="12"/>
      <c r="Y131" s="12"/>
      <c r="Z131" s="12"/>
      <c r="AA131" s="12"/>
      <c r="AB131" s="12"/>
      <c r="AC131" s="12"/>
      <c r="AD131" s="12"/>
      <c r="AE131" s="12"/>
      <c r="AR131" s="167" t="s">
        <v>85</v>
      </c>
      <c r="AT131" s="175" t="s">
        <v>76</v>
      </c>
      <c r="AU131" s="175" t="s">
        <v>77</v>
      </c>
      <c r="AY131" s="167" t="s">
        <v>177</v>
      </c>
      <c r="BK131" s="176">
        <f>BK132+BK138</f>
        <v>0</v>
      </c>
    </row>
    <row r="132" s="12" customFormat="1" ht="22.8" customHeight="1">
      <c r="A132" s="12"/>
      <c r="B132" s="166"/>
      <c r="C132" s="12"/>
      <c r="D132" s="167" t="s">
        <v>76</v>
      </c>
      <c r="E132" s="177" t="s">
        <v>1563</v>
      </c>
      <c r="F132" s="177" t="s">
        <v>1614</v>
      </c>
      <c r="G132" s="12"/>
      <c r="H132" s="12"/>
      <c r="I132" s="169"/>
      <c r="J132" s="178">
        <f>BK132</f>
        <v>0</v>
      </c>
      <c r="K132" s="12"/>
      <c r="L132" s="166"/>
      <c r="M132" s="171"/>
      <c r="N132" s="172"/>
      <c r="O132" s="172"/>
      <c r="P132" s="173">
        <f>SUM(P133:P137)</f>
        <v>0</v>
      </c>
      <c r="Q132" s="172"/>
      <c r="R132" s="173">
        <f>SUM(R133:R137)</f>
        <v>0</v>
      </c>
      <c r="S132" s="172"/>
      <c r="T132" s="174">
        <f>SUM(T133:T137)</f>
        <v>0</v>
      </c>
      <c r="U132" s="12"/>
      <c r="V132" s="12"/>
      <c r="W132" s="12"/>
      <c r="X132" s="12"/>
      <c r="Y132" s="12"/>
      <c r="Z132" s="12"/>
      <c r="AA132" s="12"/>
      <c r="AB132" s="12"/>
      <c r="AC132" s="12"/>
      <c r="AD132" s="12"/>
      <c r="AE132" s="12"/>
      <c r="AR132" s="167" t="s">
        <v>85</v>
      </c>
      <c r="AT132" s="175" t="s">
        <v>76</v>
      </c>
      <c r="AU132" s="175" t="s">
        <v>85</v>
      </c>
      <c r="AY132" s="167" t="s">
        <v>177</v>
      </c>
      <c r="BK132" s="176">
        <f>SUM(BK133:BK137)</f>
        <v>0</v>
      </c>
    </row>
    <row r="133" s="2" customFormat="1" ht="16.5" customHeight="1">
      <c r="A133" s="38"/>
      <c r="B133" s="179"/>
      <c r="C133" s="180" t="s">
        <v>85</v>
      </c>
      <c r="D133" s="180" t="s">
        <v>180</v>
      </c>
      <c r="E133" s="181" t="s">
        <v>1615</v>
      </c>
      <c r="F133" s="182" t="s">
        <v>1616</v>
      </c>
      <c r="G133" s="183" t="s">
        <v>650</v>
      </c>
      <c r="H133" s="184">
        <v>6</v>
      </c>
      <c r="I133" s="185"/>
      <c r="J133" s="186">
        <f>ROUND(I133*H133,2)</f>
        <v>0</v>
      </c>
      <c r="K133" s="182" t="s">
        <v>1</v>
      </c>
      <c r="L133" s="39"/>
      <c r="M133" s="187" t="s">
        <v>1</v>
      </c>
      <c r="N133" s="188" t="s">
        <v>42</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269</v>
      </c>
      <c r="AT133" s="191" t="s">
        <v>180</v>
      </c>
      <c r="AU133" s="191" t="s">
        <v>87</v>
      </c>
      <c r="AY133" s="19" t="s">
        <v>177</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269</v>
      </c>
      <c r="BM133" s="191" t="s">
        <v>87</v>
      </c>
    </row>
    <row r="134" s="2" customFormat="1" ht="16.5" customHeight="1">
      <c r="A134" s="38"/>
      <c r="B134" s="179"/>
      <c r="C134" s="180" t="s">
        <v>87</v>
      </c>
      <c r="D134" s="180" t="s">
        <v>180</v>
      </c>
      <c r="E134" s="181" t="s">
        <v>1617</v>
      </c>
      <c r="F134" s="182" t="s">
        <v>1618</v>
      </c>
      <c r="G134" s="183" t="s">
        <v>650</v>
      </c>
      <c r="H134" s="184">
        <v>1</v>
      </c>
      <c r="I134" s="185"/>
      <c r="J134" s="186">
        <f>ROUND(I134*H134,2)</f>
        <v>0</v>
      </c>
      <c r="K134" s="182" t="s">
        <v>1</v>
      </c>
      <c r="L134" s="39"/>
      <c r="M134" s="187" t="s">
        <v>1</v>
      </c>
      <c r="N134" s="188" t="s">
        <v>42</v>
      </c>
      <c r="O134" s="77"/>
      <c r="P134" s="189">
        <f>O134*H134</f>
        <v>0</v>
      </c>
      <c r="Q134" s="189">
        <v>0</v>
      </c>
      <c r="R134" s="189">
        <f>Q134*H134</f>
        <v>0</v>
      </c>
      <c r="S134" s="189">
        <v>0</v>
      </c>
      <c r="T134" s="190">
        <f>S134*H134</f>
        <v>0</v>
      </c>
      <c r="U134" s="38"/>
      <c r="V134" s="38"/>
      <c r="W134" s="38"/>
      <c r="X134" s="38"/>
      <c r="Y134" s="38"/>
      <c r="Z134" s="38"/>
      <c r="AA134" s="38"/>
      <c r="AB134" s="38"/>
      <c r="AC134" s="38"/>
      <c r="AD134" s="38"/>
      <c r="AE134" s="38"/>
      <c r="AR134" s="191" t="s">
        <v>269</v>
      </c>
      <c r="AT134" s="191" t="s">
        <v>180</v>
      </c>
      <c r="AU134" s="191" t="s">
        <v>87</v>
      </c>
      <c r="AY134" s="19" t="s">
        <v>177</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269</v>
      </c>
      <c r="BM134" s="191" t="s">
        <v>269</v>
      </c>
    </row>
    <row r="135" s="2" customFormat="1" ht="16.5" customHeight="1">
      <c r="A135" s="38"/>
      <c r="B135" s="179"/>
      <c r="C135" s="180" t="s">
        <v>194</v>
      </c>
      <c r="D135" s="180" t="s">
        <v>180</v>
      </c>
      <c r="E135" s="181" t="s">
        <v>1619</v>
      </c>
      <c r="F135" s="182" t="s">
        <v>1620</v>
      </c>
      <c r="G135" s="183" t="s">
        <v>650</v>
      </c>
      <c r="H135" s="184">
        <v>1</v>
      </c>
      <c r="I135" s="185"/>
      <c r="J135" s="186">
        <f>ROUND(I135*H135,2)</f>
        <v>0</v>
      </c>
      <c r="K135" s="182" t="s">
        <v>1</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269</v>
      </c>
      <c r="AT135" s="191" t="s">
        <v>180</v>
      </c>
      <c r="AU135" s="191" t="s">
        <v>87</v>
      </c>
      <c r="AY135" s="19" t="s">
        <v>177</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269</v>
      </c>
      <c r="BM135" s="191" t="s">
        <v>303</v>
      </c>
    </row>
    <row r="136" s="2" customFormat="1" ht="16.5" customHeight="1">
      <c r="A136" s="38"/>
      <c r="B136" s="179"/>
      <c r="C136" s="180" t="s">
        <v>269</v>
      </c>
      <c r="D136" s="180" t="s">
        <v>180</v>
      </c>
      <c r="E136" s="181" t="s">
        <v>1621</v>
      </c>
      <c r="F136" s="182" t="s">
        <v>1622</v>
      </c>
      <c r="G136" s="183" t="s">
        <v>650</v>
      </c>
      <c r="H136" s="184">
        <v>1</v>
      </c>
      <c r="I136" s="185"/>
      <c r="J136" s="186">
        <f>ROUND(I136*H136,2)</f>
        <v>0</v>
      </c>
      <c r="K136" s="182" t="s">
        <v>1</v>
      </c>
      <c r="L136" s="39"/>
      <c r="M136" s="187" t="s">
        <v>1</v>
      </c>
      <c r="N136" s="188" t="s">
        <v>42</v>
      </c>
      <c r="O136" s="77"/>
      <c r="P136" s="189">
        <f>O136*H136</f>
        <v>0</v>
      </c>
      <c r="Q136" s="189">
        <v>0</v>
      </c>
      <c r="R136" s="189">
        <f>Q136*H136</f>
        <v>0</v>
      </c>
      <c r="S136" s="189">
        <v>0</v>
      </c>
      <c r="T136" s="190">
        <f>S136*H136</f>
        <v>0</v>
      </c>
      <c r="U136" s="38"/>
      <c r="V136" s="38"/>
      <c r="W136" s="38"/>
      <c r="X136" s="38"/>
      <c r="Y136" s="38"/>
      <c r="Z136" s="38"/>
      <c r="AA136" s="38"/>
      <c r="AB136" s="38"/>
      <c r="AC136" s="38"/>
      <c r="AD136" s="38"/>
      <c r="AE136" s="38"/>
      <c r="AR136" s="191" t="s">
        <v>269</v>
      </c>
      <c r="AT136" s="191" t="s">
        <v>180</v>
      </c>
      <c r="AU136" s="191" t="s">
        <v>87</v>
      </c>
      <c r="AY136" s="19" t="s">
        <v>177</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269</v>
      </c>
      <c r="BM136" s="191" t="s">
        <v>235</v>
      </c>
    </row>
    <row r="137" s="2" customFormat="1" ht="16.5" customHeight="1">
      <c r="A137" s="38"/>
      <c r="B137" s="179"/>
      <c r="C137" s="180" t="s">
        <v>176</v>
      </c>
      <c r="D137" s="180" t="s">
        <v>180</v>
      </c>
      <c r="E137" s="181" t="s">
        <v>1623</v>
      </c>
      <c r="F137" s="182" t="s">
        <v>1624</v>
      </c>
      <c r="G137" s="183" t="s">
        <v>650</v>
      </c>
      <c r="H137" s="184">
        <v>1</v>
      </c>
      <c r="I137" s="185"/>
      <c r="J137" s="186">
        <f>ROUND(I137*H137,2)</f>
        <v>0</v>
      </c>
      <c r="K137" s="182" t="s">
        <v>1</v>
      </c>
      <c r="L137" s="39"/>
      <c r="M137" s="187" t="s">
        <v>1</v>
      </c>
      <c r="N137" s="188" t="s">
        <v>42</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269</v>
      </c>
      <c r="AT137" s="191" t="s">
        <v>180</v>
      </c>
      <c r="AU137" s="191" t="s">
        <v>87</v>
      </c>
      <c r="AY137" s="19" t="s">
        <v>177</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269</v>
      </c>
      <c r="BM137" s="191" t="s">
        <v>324</v>
      </c>
    </row>
    <row r="138" s="12" customFormat="1" ht="22.8" customHeight="1">
      <c r="A138" s="12"/>
      <c r="B138" s="166"/>
      <c r="C138" s="12"/>
      <c r="D138" s="167" t="s">
        <v>76</v>
      </c>
      <c r="E138" s="177" t="s">
        <v>1578</v>
      </c>
      <c r="F138" s="177" t="s">
        <v>1625</v>
      </c>
      <c r="G138" s="12"/>
      <c r="H138" s="12"/>
      <c r="I138" s="169"/>
      <c r="J138" s="178">
        <f>BK138</f>
        <v>0</v>
      </c>
      <c r="K138" s="12"/>
      <c r="L138" s="166"/>
      <c r="M138" s="171"/>
      <c r="N138" s="172"/>
      <c r="O138" s="172"/>
      <c r="P138" s="173">
        <f>SUM(P139:P154)</f>
        <v>0</v>
      </c>
      <c r="Q138" s="172"/>
      <c r="R138" s="173">
        <f>SUM(R139:R154)</f>
        <v>0</v>
      </c>
      <c r="S138" s="172"/>
      <c r="T138" s="174">
        <f>SUM(T139:T154)</f>
        <v>0</v>
      </c>
      <c r="U138" s="12"/>
      <c r="V138" s="12"/>
      <c r="W138" s="12"/>
      <c r="X138" s="12"/>
      <c r="Y138" s="12"/>
      <c r="Z138" s="12"/>
      <c r="AA138" s="12"/>
      <c r="AB138" s="12"/>
      <c r="AC138" s="12"/>
      <c r="AD138" s="12"/>
      <c r="AE138" s="12"/>
      <c r="AR138" s="167" t="s">
        <v>85</v>
      </c>
      <c r="AT138" s="175" t="s">
        <v>76</v>
      </c>
      <c r="AU138" s="175" t="s">
        <v>85</v>
      </c>
      <c r="AY138" s="167" t="s">
        <v>177</v>
      </c>
      <c r="BK138" s="176">
        <f>SUM(BK139:BK154)</f>
        <v>0</v>
      </c>
    </row>
    <row r="139" s="2" customFormat="1" ht="24.15" customHeight="1">
      <c r="A139" s="38"/>
      <c r="B139" s="179"/>
      <c r="C139" s="180" t="s">
        <v>303</v>
      </c>
      <c r="D139" s="180" t="s">
        <v>180</v>
      </c>
      <c r="E139" s="181" t="s">
        <v>1626</v>
      </c>
      <c r="F139" s="182" t="s">
        <v>1627</v>
      </c>
      <c r="G139" s="183" t="s">
        <v>650</v>
      </c>
      <c r="H139" s="184">
        <v>1</v>
      </c>
      <c r="I139" s="185"/>
      <c r="J139" s="186">
        <f>ROUND(I139*H139,2)</f>
        <v>0</v>
      </c>
      <c r="K139" s="182" t="s">
        <v>1</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269</v>
      </c>
      <c r="AT139" s="191" t="s">
        <v>180</v>
      </c>
      <c r="AU139" s="191" t="s">
        <v>87</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335</v>
      </c>
    </row>
    <row r="140" s="2" customFormat="1" ht="16.5" customHeight="1">
      <c r="A140" s="38"/>
      <c r="B140" s="179"/>
      <c r="C140" s="180" t="s">
        <v>307</v>
      </c>
      <c r="D140" s="180" t="s">
        <v>180</v>
      </c>
      <c r="E140" s="181" t="s">
        <v>1628</v>
      </c>
      <c r="F140" s="182" t="s">
        <v>1616</v>
      </c>
      <c r="G140" s="183" t="s">
        <v>650</v>
      </c>
      <c r="H140" s="184">
        <v>16</v>
      </c>
      <c r="I140" s="185"/>
      <c r="J140" s="186">
        <f>ROUND(I140*H140,2)</f>
        <v>0</v>
      </c>
      <c r="K140" s="182" t="s">
        <v>1</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269</v>
      </c>
      <c r="AT140" s="191" t="s">
        <v>180</v>
      </c>
      <c r="AU140" s="191" t="s">
        <v>87</v>
      </c>
      <c r="AY140" s="19" t="s">
        <v>177</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269</v>
      </c>
      <c r="BM140" s="191" t="s">
        <v>343</v>
      </c>
    </row>
    <row r="141" s="2" customFormat="1" ht="16.5" customHeight="1">
      <c r="A141" s="38"/>
      <c r="B141" s="179"/>
      <c r="C141" s="180" t="s">
        <v>235</v>
      </c>
      <c r="D141" s="180" t="s">
        <v>180</v>
      </c>
      <c r="E141" s="181" t="s">
        <v>1629</v>
      </c>
      <c r="F141" s="182" t="s">
        <v>1630</v>
      </c>
      <c r="G141" s="183" t="s">
        <v>650</v>
      </c>
      <c r="H141" s="184">
        <v>1</v>
      </c>
      <c r="I141" s="185"/>
      <c r="J141" s="186">
        <f>ROUND(I141*H141,2)</f>
        <v>0</v>
      </c>
      <c r="K141" s="182" t="s">
        <v>1</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269</v>
      </c>
      <c r="AT141" s="191" t="s">
        <v>180</v>
      </c>
      <c r="AU141" s="191" t="s">
        <v>87</v>
      </c>
      <c r="AY141" s="19" t="s">
        <v>177</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269</v>
      </c>
      <c r="BM141" s="191" t="s">
        <v>350</v>
      </c>
    </row>
    <row r="142" s="2" customFormat="1" ht="16.5" customHeight="1">
      <c r="A142" s="38"/>
      <c r="B142" s="179"/>
      <c r="C142" s="180" t="s">
        <v>317</v>
      </c>
      <c r="D142" s="180" t="s">
        <v>180</v>
      </c>
      <c r="E142" s="181" t="s">
        <v>1631</v>
      </c>
      <c r="F142" s="182" t="s">
        <v>1632</v>
      </c>
      <c r="G142" s="183" t="s">
        <v>650</v>
      </c>
      <c r="H142" s="184">
        <v>1</v>
      </c>
      <c r="I142" s="185"/>
      <c r="J142" s="186">
        <f>ROUND(I142*H142,2)</f>
        <v>0</v>
      </c>
      <c r="K142" s="182" t="s">
        <v>1</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87</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361</v>
      </c>
    </row>
    <row r="143" s="2" customFormat="1" ht="16.5" customHeight="1">
      <c r="A143" s="38"/>
      <c r="B143" s="179"/>
      <c r="C143" s="180" t="s">
        <v>324</v>
      </c>
      <c r="D143" s="180" t="s">
        <v>180</v>
      </c>
      <c r="E143" s="181" t="s">
        <v>1633</v>
      </c>
      <c r="F143" s="182" t="s">
        <v>1634</v>
      </c>
      <c r="G143" s="183" t="s">
        <v>650</v>
      </c>
      <c r="H143" s="184">
        <v>6</v>
      </c>
      <c r="I143" s="185"/>
      <c r="J143" s="186">
        <f>ROUND(I143*H143,2)</f>
        <v>0</v>
      </c>
      <c r="K143" s="182" t="s">
        <v>1</v>
      </c>
      <c r="L143" s="39"/>
      <c r="M143" s="187" t="s">
        <v>1</v>
      </c>
      <c r="N143" s="188" t="s">
        <v>42</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269</v>
      </c>
      <c r="AT143" s="191" t="s">
        <v>180</v>
      </c>
      <c r="AU143" s="191" t="s">
        <v>87</v>
      </c>
      <c r="AY143" s="19" t="s">
        <v>177</v>
      </c>
      <c r="BE143" s="192">
        <f>IF(N143="základní",J143,0)</f>
        <v>0</v>
      </c>
      <c r="BF143" s="192">
        <f>IF(N143="snížená",J143,0)</f>
        <v>0</v>
      </c>
      <c r="BG143" s="192">
        <f>IF(N143="zákl. přenesená",J143,0)</f>
        <v>0</v>
      </c>
      <c r="BH143" s="192">
        <f>IF(N143="sníž. přenesená",J143,0)</f>
        <v>0</v>
      </c>
      <c r="BI143" s="192">
        <f>IF(N143="nulová",J143,0)</f>
        <v>0</v>
      </c>
      <c r="BJ143" s="19" t="s">
        <v>85</v>
      </c>
      <c r="BK143" s="192">
        <f>ROUND(I143*H143,2)</f>
        <v>0</v>
      </c>
      <c r="BL143" s="19" t="s">
        <v>269</v>
      </c>
      <c r="BM143" s="191" t="s">
        <v>371</v>
      </c>
    </row>
    <row r="144" s="2" customFormat="1" ht="16.5" customHeight="1">
      <c r="A144" s="38"/>
      <c r="B144" s="179"/>
      <c r="C144" s="180" t="s">
        <v>329</v>
      </c>
      <c r="D144" s="180" t="s">
        <v>180</v>
      </c>
      <c r="E144" s="181" t="s">
        <v>1635</v>
      </c>
      <c r="F144" s="182" t="s">
        <v>1636</v>
      </c>
      <c r="G144" s="183" t="s">
        <v>650</v>
      </c>
      <c r="H144" s="184">
        <v>1</v>
      </c>
      <c r="I144" s="185"/>
      <c r="J144" s="186">
        <f>ROUND(I144*H144,2)</f>
        <v>0</v>
      </c>
      <c r="K144" s="182" t="s">
        <v>1</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269</v>
      </c>
      <c r="AT144" s="191" t="s">
        <v>180</v>
      </c>
      <c r="AU144" s="191" t="s">
        <v>87</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269</v>
      </c>
      <c r="BM144" s="191" t="s">
        <v>380</v>
      </c>
    </row>
    <row r="145" s="2" customFormat="1" ht="16.5" customHeight="1">
      <c r="A145" s="38"/>
      <c r="B145" s="179"/>
      <c r="C145" s="180" t="s">
        <v>335</v>
      </c>
      <c r="D145" s="180" t="s">
        <v>180</v>
      </c>
      <c r="E145" s="181" t="s">
        <v>1637</v>
      </c>
      <c r="F145" s="182" t="s">
        <v>1638</v>
      </c>
      <c r="G145" s="183" t="s">
        <v>650</v>
      </c>
      <c r="H145" s="184">
        <v>1</v>
      </c>
      <c r="I145" s="185"/>
      <c r="J145" s="186">
        <f>ROUND(I145*H145,2)</f>
        <v>0</v>
      </c>
      <c r="K145" s="182" t="s">
        <v>1</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269</v>
      </c>
      <c r="AT145" s="191" t="s">
        <v>180</v>
      </c>
      <c r="AU145" s="191" t="s">
        <v>87</v>
      </c>
      <c r="AY145" s="19" t="s">
        <v>177</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269</v>
      </c>
      <c r="BM145" s="191" t="s">
        <v>389</v>
      </c>
    </row>
    <row r="146" s="2" customFormat="1" ht="16.5" customHeight="1">
      <c r="A146" s="38"/>
      <c r="B146" s="179"/>
      <c r="C146" s="180" t="s">
        <v>339</v>
      </c>
      <c r="D146" s="180" t="s">
        <v>180</v>
      </c>
      <c r="E146" s="181" t="s">
        <v>1639</v>
      </c>
      <c r="F146" s="182" t="s">
        <v>1640</v>
      </c>
      <c r="G146" s="183" t="s">
        <v>650</v>
      </c>
      <c r="H146" s="184">
        <v>1</v>
      </c>
      <c r="I146" s="185"/>
      <c r="J146" s="186">
        <f>ROUND(I146*H146,2)</f>
        <v>0</v>
      </c>
      <c r="K146" s="182" t="s">
        <v>1</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269</v>
      </c>
      <c r="AT146" s="191" t="s">
        <v>180</v>
      </c>
      <c r="AU146" s="191" t="s">
        <v>87</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406</v>
      </c>
    </row>
    <row r="147" s="2" customFormat="1" ht="16.5" customHeight="1">
      <c r="A147" s="38"/>
      <c r="B147" s="179"/>
      <c r="C147" s="180" t="s">
        <v>343</v>
      </c>
      <c r="D147" s="180" t="s">
        <v>180</v>
      </c>
      <c r="E147" s="181" t="s">
        <v>1641</v>
      </c>
      <c r="F147" s="182" t="s">
        <v>1642</v>
      </c>
      <c r="G147" s="183" t="s">
        <v>650</v>
      </c>
      <c r="H147" s="184">
        <v>10</v>
      </c>
      <c r="I147" s="185"/>
      <c r="J147" s="186">
        <f>ROUND(I147*H147,2)</f>
        <v>0</v>
      </c>
      <c r="K147" s="182" t="s">
        <v>1</v>
      </c>
      <c r="L147" s="39"/>
      <c r="M147" s="187" t="s">
        <v>1</v>
      </c>
      <c r="N147" s="188" t="s">
        <v>42</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269</v>
      </c>
      <c r="AT147" s="191" t="s">
        <v>180</v>
      </c>
      <c r="AU147" s="191" t="s">
        <v>87</v>
      </c>
      <c r="AY147" s="19" t="s">
        <v>177</v>
      </c>
      <c r="BE147" s="192">
        <f>IF(N147="základní",J147,0)</f>
        <v>0</v>
      </c>
      <c r="BF147" s="192">
        <f>IF(N147="snížená",J147,0)</f>
        <v>0</v>
      </c>
      <c r="BG147" s="192">
        <f>IF(N147="zákl. přenesená",J147,0)</f>
        <v>0</v>
      </c>
      <c r="BH147" s="192">
        <f>IF(N147="sníž. přenesená",J147,0)</f>
        <v>0</v>
      </c>
      <c r="BI147" s="192">
        <f>IF(N147="nulová",J147,0)</f>
        <v>0</v>
      </c>
      <c r="BJ147" s="19" t="s">
        <v>85</v>
      </c>
      <c r="BK147" s="192">
        <f>ROUND(I147*H147,2)</f>
        <v>0</v>
      </c>
      <c r="BL147" s="19" t="s">
        <v>269</v>
      </c>
      <c r="BM147" s="191" t="s">
        <v>415</v>
      </c>
    </row>
    <row r="148" s="2" customFormat="1" ht="16.5" customHeight="1">
      <c r="A148" s="38"/>
      <c r="B148" s="179"/>
      <c r="C148" s="180" t="s">
        <v>8</v>
      </c>
      <c r="D148" s="180" t="s">
        <v>180</v>
      </c>
      <c r="E148" s="181" t="s">
        <v>1643</v>
      </c>
      <c r="F148" s="182" t="s">
        <v>1644</v>
      </c>
      <c r="G148" s="183" t="s">
        <v>650</v>
      </c>
      <c r="H148" s="184">
        <v>1</v>
      </c>
      <c r="I148" s="185"/>
      <c r="J148" s="186">
        <f>ROUND(I148*H148,2)</f>
        <v>0</v>
      </c>
      <c r="K148" s="182" t="s">
        <v>1</v>
      </c>
      <c r="L148" s="39"/>
      <c r="M148" s="187" t="s">
        <v>1</v>
      </c>
      <c r="N148" s="188" t="s">
        <v>42</v>
      </c>
      <c r="O148" s="77"/>
      <c r="P148" s="189">
        <f>O148*H148</f>
        <v>0</v>
      </c>
      <c r="Q148" s="189">
        <v>0</v>
      </c>
      <c r="R148" s="189">
        <f>Q148*H148</f>
        <v>0</v>
      </c>
      <c r="S148" s="189">
        <v>0</v>
      </c>
      <c r="T148" s="190">
        <f>S148*H148</f>
        <v>0</v>
      </c>
      <c r="U148" s="38"/>
      <c r="V148" s="38"/>
      <c r="W148" s="38"/>
      <c r="X148" s="38"/>
      <c r="Y148" s="38"/>
      <c r="Z148" s="38"/>
      <c r="AA148" s="38"/>
      <c r="AB148" s="38"/>
      <c r="AC148" s="38"/>
      <c r="AD148" s="38"/>
      <c r="AE148" s="38"/>
      <c r="AR148" s="191" t="s">
        <v>269</v>
      </c>
      <c r="AT148" s="191" t="s">
        <v>180</v>
      </c>
      <c r="AU148" s="191" t="s">
        <v>87</v>
      </c>
      <c r="AY148" s="19" t="s">
        <v>177</v>
      </c>
      <c r="BE148" s="192">
        <f>IF(N148="základní",J148,0)</f>
        <v>0</v>
      </c>
      <c r="BF148" s="192">
        <f>IF(N148="snížená",J148,0)</f>
        <v>0</v>
      </c>
      <c r="BG148" s="192">
        <f>IF(N148="zákl. přenesená",J148,0)</f>
        <v>0</v>
      </c>
      <c r="BH148" s="192">
        <f>IF(N148="sníž. přenesená",J148,0)</f>
        <v>0</v>
      </c>
      <c r="BI148" s="192">
        <f>IF(N148="nulová",J148,0)</f>
        <v>0</v>
      </c>
      <c r="BJ148" s="19" t="s">
        <v>85</v>
      </c>
      <c r="BK148" s="192">
        <f>ROUND(I148*H148,2)</f>
        <v>0</v>
      </c>
      <c r="BL148" s="19" t="s">
        <v>269</v>
      </c>
      <c r="BM148" s="191" t="s">
        <v>431</v>
      </c>
    </row>
    <row r="149" s="2" customFormat="1" ht="16.5" customHeight="1">
      <c r="A149" s="38"/>
      <c r="B149" s="179"/>
      <c r="C149" s="180" t="s">
        <v>350</v>
      </c>
      <c r="D149" s="180" t="s">
        <v>180</v>
      </c>
      <c r="E149" s="181" t="s">
        <v>1645</v>
      </c>
      <c r="F149" s="182" t="s">
        <v>1646</v>
      </c>
      <c r="G149" s="183" t="s">
        <v>650</v>
      </c>
      <c r="H149" s="184">
        <v>1</v>
      </c>
      <c r="I149" s="185"/>
      <c r="J149" s="186">
        <f>ROUND(I149*H149,2)</f>
        <v>0</v>
      </c>
      <c r="K149" s="182" t="s">
        <v>1</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269</v>
      </c>
      <c r="AT149" s="191" t="s">
        <v>180</v>
      </c>
      <c r="AU149" s="191" t="s">
        <v>87</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440</v>
      </c>
    </row>
    <row r="150" s="2" customFormat="1" ht="16.5" customHeight="1">
      <c r="A150" s="38"/>
      <c r="B150" s="179"/>
      <c r="C150" s="180" t="s">
        <v>356</v>
      </c>
      <c r="D150" s="180" t="s">
        <v>180</v>
      </c>
      <c r="E150" s="181" t="s">
        <v>1647</v>
      </c>
      <c r="F150" s="182" t="s">
        <v>1648</v>
      </c>
      <c r="G150" s="183" t="s">
        <v>650</v>
      </c>
      <c r="H150" s="184">
        <v>3</v>
      </c>
      <c r="I150" s="185"/>
      <c r="J150" s="186">
        <f>ROUND(I150*H150,2)</f>
        <v>0</v>
      </c>
      <c r="K150" s="182" t="s">
        <v>1</v>
      </c>
      <c r="L150" s="39"/>
      <c r="M150" s="187" t="s">
        <v>1</v>
      </c>
      <c r="N150" s="188" t="s">
        <v>42</v>
      </c>
      <c r="O150" s="77"/>
      <c r="P150" s="189">
        <f>O150*H150</f>
        <v>0</v>
      </c>
      <c r="Q150" s="189">
        <v>0</v>
      </c>
      <c r="R150" s="189">
        <f>Q150*H150</f>
        <v>0</v>
      </c>
      <c r="S150" s="189">
        <v>0</v>
      </c>
      <c r="T150" s="190">
        <f>S150*H150</f>
        <v>0</v>
      </c>
      <c r="U150" s="38"/>
      <c r="V150" s="38"/>
      <c r="W150" s="38"/>
      <c r="X150" s="38"/>
      <c r="Y150" s="38"/>
      <c r="Z150" s="38"/>
      <c r="AA150" s="38"/>
      <c r="AB150" s="38"/>
      <c r="AC150" s="38"/>
      <c r="AD150" s="38"/>
      <c r="AE150" s="38"/>
      <c r="AR150" s="191" t="s">
        <v>269</v>
      </c>
      <c r="AT150" s="191" t="s">
        <v>180</v>
      </c>
      <c r="AU150" s="191" t="s">
        <v>87</v>
      </c>
      <c r="AY150" s="19" t="s">
        <v>177</v>
      </c>
      <c r="BE150" s="192">
        <f>IF(N150="základní",J150,0)</f>
        <v>0</v>
      </c>
      <c r="BF150" s="192">
        <f>IF(N150="snížená",J150,0)</f>
        <v>0</v>
      </c>
      <c r="BG150" s="192">
        <f>IF(N150="zákl. přenesená",J150,0)</f>
        <v>0</v>
      </c>
      <c r="BH150" s="192">
        <f>IF(N150="sníž. přenesená",J150,0)</f>
        <v>0</v>
      </c>
      <c r="BI150" s="192">
        <f>IF(N150="nulová",J150,0)</f>
        <v>0</v>
      </c>
      <c r="BJ150" s="19" t="s">
        <v>85</v>
      </c>
      <c r="BK150" s="192">
        <f>ROUND(I150*H150,2)</f>
        <v>0</v>
      </c>
      <c r="BL150" s="19" t="s">
        <v>269</v>
      </c>
      <c r="BM150" s="191" t="s">
        <v>449</v>
      </c>
    </row>
    <row r="151" s="2" customFormat="1" ht="16.5" customHeight="1">
      <c r="A151" s="38"/>
      <c r="B151" s="179"/>
      <c r="C151" s="180" t="s">
        <v>361</v>
      </c>
      <c r="D151" s="180" t="s">
        <v>180</v>
      </c>
      <c r="E151" s="181" t="s">
        <v>1649</v>
      </c>
      <c r="F151" s="182" t="s">
        <v>1650</v>
      </c>
      <c r="G151" s="183" t="s">
        <v>650</v>
      </c>
      <c r="H151" s="184">
        <v>6</v>
      </c>
      <c r="I151" s="185"/>
      <c r="J151" s="186">
        <f>ROUND(I151*H151,2)</f>
        <v>0</v>
      </c>
      <c r="K151" s="182" t="s">
        <v>1</v>
      </c>
      <c r="L151" s="39"/>
      <c r="M151" s="187" t="s">
        <v>1</v>
      </c>
      <c r="N151" s="188" t="s">
        <v>42</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269</v>
      </c>
      <c r="AT151" s="191" t="s">
        <v>180</v>
      </c>
      <c r="AU151" s="191" t="s">
        <v>87</v>
      </c>
      <c r="AY151" s="19" t="s">
        <v>177</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269</v>
      </c>
      <c r="BM151" s="191" t="s">
        <v>459</v>
      </c>
    </row>
    <row r="152" s="2" customFormat="1" ht="16.5" customHeight="1">
      <c r="A152" s="38"/>
      <c r="B152" s="179"/>
      <c r="C152" s="180" t="s">
        <v>366</v>
      </c>
      <c r="D152" s="180" t="s">
        <v>180</v>
      </c>
      <c r="E152" s="181" t="s">
        <v>1651</v>
      </c>
      <c r="F152" s="182" t="s">
        <v>1652</v>
      </c>
      <c r="G152" s="183" t="s">
        <v>650</v>
      </c>
      <c r="H152" s="184">
        <v>3</v>
      </c>
      <c r="I152" s="185"/>
      <c r="J152" s="186">
        <f>ROUND(I152*H152,2)</f>
        <v>0</v>
      </c>
      <c r="K152" s="182" t="s">
        <v>1</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269</v>
      </c>
      <c r="AT152" s="191" t="s">
        <v>180</v>
      </c>
      <c r="AU152" s="191" t="s">
        <v>87</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269</v>
      </c>
      <c r="BM152" s="191" t="s">
        <v>474</v>
      </c>
    </row>
    <row r="153" s="2" customFormat="1" ht="16.5" customHeight="1">
      <c r="A153" s="38"/>
      <c r="B153" s="179"/>
      <c r="C153" s="180" t="s">
        <v>371</v>
      </c>
      <c r="D153" s="180" t="s">
        <v>180</v>
      </c>
      <c r="E153" s="181" t="s">
        <v>1653</v>
      </c>
      <c r="F153" s="182" t="s">
        <v>1622</v>
      </c>
      <c r="G153" s="183" t="s">
        <v>650</v>
      </c>
      <c r="H153" s="184">
        <v>1</v>
      </c>
      <c r="I153" s="185"/>
      <c r="J153" s="186">
        <f>ROUND(I153*H153,2)</f>
        <v>0</v>
      </c>
      <c r="K153" s="182" t="s">
        <v>1</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269</v>
      </c>
      <c r="AT153" s="191" t="s">
        <v>180</v>
      </c>
      <c r="AU153" s="191" t="s">
        <v>87</v>
      </c>
      <c r="AY153" s="19" t="s">
        <v>177</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269</v>
      </c>
      <c r="BM153" s="191" t="s">
        <v>485</v>
      </c>
    </row>
    <row r="154" s="2" customFormat="1" ht="16.5" customHeight="1">
      <c r="A154" s="38"/>
      <c r="B154" s="179"/>
      <c r="C154" s="180" t="s">
        <v>7</v>
      </c>
      <c r="D154" s="180" t="s">
        <v>180</v>
      </c>
      <c r="E154" s="181" t="s">
        <v>1654</v>
      </c>
      <c r="F154" s="182" t="s">
        <v>1655</v>
      </c>
      <c r="G154" s="183" t="s">
        <v>650</v>
      </c>
      <c r="H154" s="184">
        <v>1</v>
      </c>
      <c r="I154" s="185"/>
      <c r="J154" s="186">
        <f>ROUND(I154*H154,2)</f>
        <v>0</v>
      </c>
      <c r="K154" s="182" t="s">
        <v>1</v>
      </c>
      <c r="L154" s="39"/>
      <c r="M154" s="187" t="s">
        <v>1</v>
      </c>
      <c r="N154" s="188" t="s">
        <v>42</v>
      </c>
      <c r="O154" s="77"/>
      <c r="P154" s="189">
        <f>O154*H154</f>
        <v>0</v>
      </c>
      <c r="Q154" s="189">
        <v>0</v>
      </c>
      <c r="R154" s="189">
        <f>Q154*H154</f>
        <v>0</v>
      </c>
      <c r="S154" s="189">
        <v>0</v>
      </c>
      <c r="T154" s="190">
        <f>S154*H154</f>
        <v>0</v>
      </c>
      <c r="U154" s="38"/>
      <c r="V154" s="38"/>
      <c r="W154" s="38"/>
      <c r="X154" s="38"/>
      <c r="Y154" s="38"/>
      <c r="Z154" s="38"/>
      <c r="AA154" s="38"/>
      <c r="AB154" s="38"/>
      <c r="AC154" s="38"/>
      <c r="AD154" s="38"/>
      <c r="AE154" s="38"/>
      <c r="AR154" s="191" t="s">
        <v>269</v>
      </c>
      <c r="AT154" s="191" t="s">
        <v>180</v>
      </c>
      <c r="AU154" s="191" t="s">
        <v>87</v>
      </c>
      <c r="AY154" s="19" t="s">
        <v>177</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269</v>
      </c>
      <c r="BM154" s="191" t="s">
        <v>495</v>
      </c>
    </row>
    <row r="155" s="12" customFormat="1" ht="25.92" customHeight="1">
      <c r="A155" s="12"/>
      <c r="B155" s="166"/>
      <c r="C155" s="12"/>
      <c r="D155" s="167" t="s">
        <v>76</v>
      </c>
      <c r="E155" s="168" t="s">
        <v>1656</v>
      </c>
      <c r="F155" s="168" t="s">
        <v>1657</v>
      </c>
      <c r="G155" s="12"/>
      <c r="H155" s="12"/>
      <c r="I155" s="169"/>
      <c r="J155" s="170">
        <f>BK155</f>
        <v>0</v>
      </c>
      <c r="K155" s="12"/>
      <c r="L155" s="166"/>
      <c r="M155" s="171"/>
      <c r="N155" s="172"/>
      <c r="O155" s="172"/>
      <c r="P155" s="173">
        <f>SUM(P156:P204)</f>
        <v>0</v>
      </c>
      <c r="Q155" s="172"/>
      <c r="R155" s="173">
        <f>SUM(R156:R204)</f>
        <v>0</v>
      </c>
      <c r="S155" s="172"/>
      <c r="T155" s="174">
        <f>SUM(T156:T204)</f>
        <v>0</v>
      </c>
      <c r="U155" s="12"/>
      <c r="V155" s="12"/>
      <c r="W155" s="12"/>
      <c r="X155" s="12"/>
      <c r="Y155" s="12"/>
      <c r="Z155" s="12"/>
      <c r="AA155" s="12"/>
      <c r="AB155" s="12"/>
      <c r="AC155" s="12"/>
      <c r="AD155" s="12"/>
      <c r="AE155" s="12"/>
      <c r="AR155" s="167" t="s">
        <v>85</v>
      </c>
      <c r="AT155" s="175" t="s">
        <v>76</v>
      </c>
      <c r="AU155" s="175" t="s">
        <v>77</v>
      </c>
      <c r="AY155" s="167" t="s">
        <v>177</v>
      </c>
      <c r="BK155" s="176">
        <f>SUM(BK156:BK204)</f>
        <v>0</v>
      </c>
    </row>
    <row r="156" s="2" customFormat="1" ht="24.15" customHeight="1">
      <c r="A156" s="38"/>
      <c r="B156" s="179"/>
      <c r="C156" s="180" t="s">
        <v>380</v>
      </c>
      <c r="D156" s="180" t="s">
        <v>180</v>
      </c>
      <c r="E156" s="181" t="s">
        <v>1658</v>
      </c>
      <c r="F156" s="182" t="s">
        <v>1659</v>
      </c>
      <c r="G156" s="183" t="s">
        <v>650</v>
      </c>
      <c r="H156" s="184">
        <v>11</v>
      </c>
      <c r="I156" s="185"/>
      <c r="J156" s="186">
        <f>ROUND(I156*H156,2)</f>
        <v>0</v>
      </c>
      <c r="K156" s="182" t="s">
        <v>1</v>
      </c>
      <c r="L156" s="39"/>
      <c r="M156" s="187" t="s">
        <v>1</v>
      </c>
      <c r="N156" s="188" t="s">
        <v>42</v>
      </c>
      <c r="O156" s="77"/>
      <c r="P156" s="189">
        <f>O156*H156</f>
        <v>0</v>
      </c>
      <c r="Q156" s="189">
        <v>0</v>
      </c>
      <c r="R156" s="189">
        <f>Q156*H156</f>
        <v>0</v>
      </c>
      <c r="S156" s="189">
        <v>0</v>
      </c>
      <c r="T156" s="190">
        <f>S156*H156</f>
        <v>0</v>
      </c>
      <c r="U156" s="38"/>
      <c r="V156" s="38"/>
      <c r="W156" s="38"/>
      <c r="X156" s="38"/>
      <c r="Y156" s="38"/>
      <c r="Z156" s="38"/>
      <c r="AA156" s="38"/>
      <c r="AB156" s="38"/>
      <c r="AC156" s="38"/>
      <c r="AD156" s="38"/>
      <c r="AE156" s="38"/>
      <c r="AR156" s="191" t="s">
        <v>269</v>
      </c>
      <c r="AT156" s="191" t="s">
        <v>180</v>
      </c>
      <c r="AU156" s="191" t="s">
        <v>85</v>
      </c>
      <c r="AY156" s="19" t="s">
        <v>177</v>
      </c>
      <c r="BE156" s="192">
        <f>IF(N156="základní",J156,0)</f>
        <v>0</v>
      </c>
      <c r="BF156" s="192">
        <f>IF(N156="snížená",J156,0)</f>
        <v>0</v>
      </c>
      <c r="BG156" s="192">
        <f>IF(N156="zákl. přenesená",J156,0)</f>
        <v>0</v>
      </c>
      <c r="BH156" s="192">
        <f>IF(N156="sníž. přenesená",J156,0)</f>
        <v>0</v>
      </c>
      <c r="BI156" s="192">
        <f>IF(N156="nulová",J156,0)</f>
        <v>0</v>
      </c>
      <c r="BJ156" s="19" t="s">
        <v>85</v>
      </c>
      <c r="BK156" s="192">
        <f>ROUND(I156*H156,2)</f>
        <v>0</v>
      </c>
      <c r="BL156" s="19" t="s">
        <v>269</v>
      </c>
      <c r="BM156" s="191" t="s">
        <v>504</v>
      </c>
    </row>
    <row r="157" s="2" customFormat="1" ht="16.5" customHeight="1">
      <c r="A157" s="38"/>
      <c r="B157" s="179"/>
      <c r="C157" s="180" t="s">
        <v>385</v>
      </c>
      <c r="D157" s="180" t="s">
        <v>180</v>
      </c>
      <c r="E157" s="181" t="s">
        <v>1660</v>
      </c>
      <c r="F157" s="182" t="s">
        <v>1661</v>
      </c>
      <c r="G157" s="183" t="s">
        <v>650</v>
      </c>
      <c r="H157" s="184">
        <v>24</v>
      </c>
      <c r="I157" s="185"/>
      <c r="J157" s="186">
        <f>ROUND(I157*H157,2)</f>
        <v>0</v>
      </c>
      <c r="K157" s="182" t="s">
        <v>1</v>
      </c>
      <c r="L157" s="39"/>
      <c r="M157" s="187" t="s">
        <v>1</v>
      </c>
      <c r="N157" s="188" t="s">
        <v>42</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269</v>
      </c>
      <c r="AT157" s="191" t="s">
        <v>180</v>
      </c>
      <c r="AU157" s="191" t="s">
        <v>85</v>
      </c>
      <c r="AY157" s="19" t="s">
        <v>177</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269</v>
      </c>
      <c r="BM157" s="191" t="s">
        <v>514</v>
      </c>
    </row>
    <row r="158" s="2" customFormat="1" ht="21.75" customHeight="1">
      <c r="A158" s="38"/>
      <c r="B158" s="179"/>
      <c r="C158" s="180" t="s">
        <v>389</v>
      </c>
      <c r="D158" s="180" t="s">
        <v>180</v>
      </c>
      <c r="E158" s="181" t="s">
        <v>1662</v>
      </c>
      <c r="F158" s="182" t="s">
        <v>1663</v>
      </c>
      <c r="G158" s="183" t="s">
        <v>650</v>
      </c>
      <c r="H158" s="184">
        <v>3</v>
      </c>
      <c r="I158" s="185"/>
      <c r="J158" s="186">
        <f>ROUND(I158*H158,2)</f>
        <v>0</v>
      </c>
      <c r="K158" s="182" t="s">
        <v>1</v>
      </c>
      <c r="L158" s="39"/>
      <c r="M158" s="187" t="s">
        <v>1</v>
      </c>
      <c r="N158" s="188" t="s">
        <v>42</v>
      </c>
      <c r="O158" s="77"/>
      <c r="P158" s="189">
        <f>O158*H158</f>
        <v>0</v>
      </c>
      <c r="Q158" s="189">
        <v>0</v>
      </c>
      <c r="R158" s="189">
        <f>Q158*H158</f>
        <v>0</v>
      </c>
      <c r="S158" s="189">
        <v>0</v>
      </c>
      <c r="T158" s="190">
        <f>S158*H158</f>
        <v>0</v>
      </c>
      <c r="U158" s="38"/>
      <c r="V158" s="38"/>
      <c r="W158" s="38"/>
      <c r="X158" s="38"/>
      <c r="Y158" s="38"/>
      <c r="Z158" s="38"/>
      <c r="AA158" s="38"/>
      <c r="AB158" s="38"/>
      <c r="AC158" s="38"/>
      <c r="AD158" s="38"/>
      <c r="AE158" s="38"/>
      <c r="AR158" s="191" t="s">
        <v>269</v>
      </c>
      <c r="AT158" s="191" t="s">
        <v>180</v>
      </c>
      <c r="AU158" s="191" t="s">
        <v>85</v>
      </c>
      <c r="AY158" s="19" t="s">
        <v>177</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269</v>
      </c>
      <c r="BM158" s="191" t="s">
        <v>524</v>
      </c>
    </row>
    <row r="159" s="2" customFormat="1" ht="16.5" customHeight="1">
      <c r="A159" s="38"/>
      <c r="B159" s="179"/>
      <c r="C159" s="180" t="s">
        <v>217</v>
      </c>
      <c r="D159" s="180" t="s">
        <v>180</v>
      </c>
      <c r="E159" s="181" t="s">
        <v>1664</v>
      </c>
      <c r="F159" s="182" t="s">
        <v>1665</v>
      </c>
      <c r="G159" s="183" t="s">
        <v>650</v>
      </c>
      <c r="H159" s="184">
        <v>7</v>
      </c>
      <c r="I159" s="185"/>
      <c r="J159" s="186">
        <f>ROUND(I159*H159,2)</f>
        <v>0</v>
      </c>
      <c r="K159" s="182" t="s">
        <v>1</v>
      </c>
      <c r="L159" s="39"/>
      <c r="M159" s="187" t="s">
        <v>1</v>
      </c>
      <c r="N159" s="188" t="s">
        <v>42</v>
      </c>
      <c r="O159" s="77"/>
      <c r="P159" s="189">
        <f>O159*H159</f>
        <v>0</v>
      </c>
      <c r="Q159" s="189">
        <v>0</v>
      </c>
      <c r="R159" s="189">
        <f>Q159*H159</f>
        <v>0</v>
      </c>
      <c r="S159" s="189">
        <v>0</v>
      </c>
      <c r="T159" s="190">
        <f>S159*H159</f>
        <v>0</v>
      </c>
      <c r="U159" s="38"/>
      <c r="V159" s="38"/>
      <c r="W159" s="38"/>
      <c r="X159" s="38"/>
      <c r="Y159" s="38"/>
      <c r="Z159" s="38"/>
      <c r="AA159" s="38"/>
      <c r="AB159" s="38"/>
      <c r="AC159" s="38"/>
      <c r="AD159" s="38"/>
      <c r="AE159" s="38"/>
      <c r="AR159" s="191" t="s">
        <v>269</v>
      </c>
      <c r="AT159" s="191" t="s">
        <v>180</v>
      </c>
      <c r="AU159" s="191" t="s">
        <v>85</v>
      </c>
      <c r="AY159" s="19" t="s">
        <v>177</v>
      </c>
      <c r="BE159" s="192">
        <f>IF(N159="základní",J159,0)</f>
        <v>0</v>
      </c>
      <c r="BF159" s="192">
        <f>IF(N159="snížená",J159,0)</f>
        <v>0</v>
      </c>
      <c r="BG159" s="192">
        <f>IF(N159="zákl. přenesená",J159,0)</f>
        <v>0</v>
      </c>
      <c r="BH159" s="192">
        <f>IF(N159="sníž. přenesená",J159,0)</f>
        <v>0</v>
      </c>
      <c r="BI159" s="192">
        <f>IF(N159="nulová",J159,0)</f>
        <v>0</v>
      </c>
      <c r="BJ159" s="19" t="s">
        <v>85</v>
      </c>
      <c r="BK159" s="192">
        <f>ROUND(I159*H159,2)</f>
        <v>0</v>
      </c>
      <c r="BL159" s="19" t="s">
        <v>269</v>
      </c>
      <c r="BM159" s="191" t="s">
        <v>542</v>
      </c>
    </row>
    <row r="160" s="2" customFormat="1" ht="16.5" customHeight="1">
      <c r="A160" s="38"/>
      <c r="B160" s="179"/>
      <c r="C160" s="180" t="s">
        <v>406</v>
      </c>
      <c r="D160" s="180" t="s">
        <v>180</v>
      </c>
      <c r="E160" s="181" t="s">
        <v>1666</v>
      </c>
      <c r="F160" s="182" t="s">
        <v>1667</v>
      </c>
      <c r="G160" s="183" t="s">
        <v>650</v>
      </c>
      <c r="H160" s="184">
        <v>2</v>
      </c>
      <c r="I160" s="185"/>
      <c r="J160" s="186">
        <f>ROUND(I160*H160,2)</f>
        <v>0</v>
      </c>
      <c r="K160" s="182" t="s">
        <v>1</v>
      </c>
      <c r="L160" s="39"/>
      <c r="M160" s="187" t="s">
        <v>1</v>
      </c>
      <c r="N160" s="188" t="s">
        <v>42</v>
      </c>
      <c r="O160" s="77"/>
      <c r="P160" s="189">
        <f>O160*H160</f>
        <v>0</v>
      </c>
      <c r="Q160" s="189">
        <v>0</v>
      </c>
      <c r="R160" s="189">
        <f>Q160*H160</f>
        <v>0</v>
      </c>
      <c r="S160" s="189">
        <v>0</v>
      </c>
      <c r="T160" s="190">
        <f>S160*H160</f>
        <v>0</v>
      </c>
      <c r="U160" s="38"/>
      <c r="V160" s="38"/>
      <c r="W160" s="38"/>
      <c r="X160" s="38"/>
      <c r="Y160" s="38"/>
      <c r="Z160" s="38"/>
      <c r="AA160" s="38"/>
      <c r="AB160" s="38"/>
      <c r="AC160" s="38"/>
      <c r="AD160" s="38"/>
      <c r="AE160" s="38"/>
      <c r="AR160" s="191" t="s">
        <v>269</v>
      </c>
      <c r="AT160" s="191" t="s">
        <v>180</v>
      </c>
      <c r="AU160" s="191" t="s">
        <v>85</v>
      </c>
      <c r="AY160" s="19" t="s">
        <v>177</v>
      </c>
      <c r="BE160" s="192">
        <f>IF(N160="základní",J160,0)</f>
        <v>0</v>
      </c>
      <c r="BF160" s="192">
        <f>IF(N160="snížená",J160,0)</f>
        <v>0</v>
      </c>
      <c r="BG160" s="192">
        <f>IF(N160="zákl. přenesená",J160,0)</f>
        <v>0</v>
      </c>
      <c r="BH160" s="192">
        <f>IF(N160="sníž. přenesená",J160,0)</f>
        <v>0</v>
      </c>
      <c r="BI160" s="192">
        <f>IF(N160="nulová",J160,0)</f>
        <v>0</v>
      </c>
      <c r="BJ160" s="19" t="s">
        <v>85</v>
      </c>
      <c r="BK160" s="192">
        <f>ROUND(I160*H160,2)</f>
        <v>0</v>
      </c>
      <c r="BL160" s="19" t="s">
        <v>269</v>
      </c>
      <c r="BM160" s="191" t="s">
        <v>214</v>
      </c>
    </row>
    <row r="161" s="2" customFormat="1" ht="16.5" customHeight="1">
      <c r="A161" s="38"/>
      <c r="B161" s="179"/>
      <c r="C161" s="180" t="s">
        <v>411</v>
      </c>
      <c r="D161" s="180" t="s">
        <v>180</v>
      </c>
      <c r="E161" s="181" t="s">
        <v>1668</v>
      </c>
      <c r="F161" s="182" t="s">
        <v>1669</v>
      </c>
      <c r="G161" s="183" t="s">
        <v>650</v>
      </c>
      <c r="H161" s="184">
        <v>1</v>
      </c>
      <c r="I161" s="185"/>
      <c r="J161" s="186">
        <f>ROUND(I161*H161,2)</f>
        <v>0</v>
      </c>
      <c r="K161" s="182" t="s">
        <v>1</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269</v>
      </c>
      <c r="AT161" s="191" t="s">
        <v>180</v>
      </c>
      <c r="AU161" s="191" t="s">
        <v>85</v>
      </c>
      <c r="AY161" s="19" t="s">
        <v>177</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269</v>
      </c>
      <c r="BM161" s="191" t="s">
        <v>587</v>
      </c>
    </row>
    <row r="162" s="2" customFormat="1" ht="16.5" customHeight="1">
      <c r="A162" s="38"/>
      <c r="B162" s="179"/>
      <c r="C162" s="180" t="s">
        <v>415</v>
      </c>
      <c r="D162" s="180" t="s">
        <v>180</v>
      </c>
      <c r="E162" s="181" t="s">
        <v>1670</v>
      </c>
      <c r="F162" s="182" t="s">
        <v>1671</v>
      </c>
      <c r="G162" s="183" t="s">
        <v>369</v>
      </c>
      <c r="H162" s="184">
        <v>40</v>
      </c>
      <c r="I162" s="185"/>
      <c r="J162" s="186">
        <f>ROUND(I162*H162,2)</f>
        <v>0</v>
      </c>
      <c r="K162" s="182" t="s">
        <v>1</v>
      </c>
      <c r="L162" s="39"/>
      <c r="M162" s="187" t="s">
        <v>1</v>
      </c>
      <c r="N162" s="188" t="s">
        <v>42</v>
      </c>
      <c r="O162" s="77"/>
      <c r="P162" s="189">
        <f>O162*H162</f>
        <v>0</v>
      </c>
      <c r="Q162" s="189">
        <v>0</v>
      </c>
      <c r="R162" s="189">
        <f>Q162*H162</f>
        <v>0</v>
      </c>
      <c r="S162" s="189">
        <v>0</v>
      </c>
      <c r="T162" s="190">
        <f>S162*H162</f>
        <v>0</v>
      </c>
      <c r="U162" s="38"/>
      <c r="V162" s="38"/>
      <c r="W162" s="38"/>
      <c r="X162" s="38"/>
      <c r="Y162" s="38"/>
      <c r="Z162" s="38"/>
      <c r="AA162" s="38"/>
      <c r="AB162" s="38"/>
      <c r="AC162" s="38"/>
      <c r="AD162" s="38"/>
      <c r="AE162" s="38"/>
      <c r="AR162" s="191" t="s">
        <v>269</v>
      </c>
      <c r="AT162" s="191" t="s">
        <v>180</v>
      </c>
      <c r="AU162" s="191" t="s">
        <v>85</v>
      </c>
      <c r="AY162" s="19" t="s">
        <v>177</v>
      </c>
      <c r="BE162" s="192">
        <f>IF(N162="základní",J162,0)</f>
        <v>0</v>
      </c>
      <c r="BF162" s="192">
        <f>IF(N162="snížená",J162,0)</f>
        <v>0</v>
      </c>
      <c r="BG162" s="192">
        <f>IF(N162="zákl. přenesená",J162,0)</f>
        <v>0</v>
      </c>
      <c r="BH162" s="192">
        <f>IF(N162="sníž. přenesená",J162,0)</f>
        <v>0</v>
      </c>
      <c r="BI162" s="192">
        <f>IF(N162="nulová",J162,0)</f>
        <v>0</v>
      </c>
      <c r="BJ162" s="19" t="s">
        <v>85</v>
      </c>
      <c r="BK162" s="192">
        <f>ROUND(I162*H162,2)</f>
        <v>0</v>
      </c>
      <c r="BL162" s="19" t="s">
        <v>269</v>
      </c>
      <c r="BM162" s="191" t="s">
        <v>610</v>
      </c>
    </row>
    <row r="163" s="2" customFormat="1" ht="16.5" customHeight="1">
      <c r="A163" s="38"/>
      <c r="B163" s="179"/>
      <c r="C163" s="180" t="s">
        <v>421</v>
      </c>
      <c r="D163" s="180" t="s">
        <v>180</v>
      </c>
      <c r="E163" s="181" t="s">
        <v>1672</v>
      </c>
      <c r="F163" s="182" t="s">
        <v>1673</v>
      </c>
      <c r="G163" s="183" t="s">
        <v>369</v>
      </c>
      <c r="H163" s="184">
        <v>6</v>
      </c>
      <c r="I163" s="185"/>
      <c r="J163" s="186">
        <f>ROUND(I163*H163,2)</f>
        <v>0</v>
      </c>
      <c r="K163" s="182" t="s">
        <v>1</v>
      </c>
      <c r="L163" s="39"/>
      <c r="M163" s="187" t="s">
        <v>1</v>
      </c>
      <c r="N163" s="188" t="s">
        <v>42</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269</v>
      </c>
      <c r="AT163" s="191" t="s">
        <v>180</v>
      </c>
      <c r="AU163" s="191" t="s">
        <v>85</v>
      </c>
      <c r="AY163" s="19" t="s">
        <v>177</v>
      </c>
      <c r="BE163" s="192">
        <f>IF(N163="základní",J163,0)</f>
        <v>0</v>
      </c>
      <c r="BF163" s="192">
        <f>IF(N163="snížená",J163,0)</f>
        <v>0</v>
      </c>
      <c r="BG163" s="192">
        <f>IF(N163="zákl. přenesená",J163,0)</f>
        <v>0</v>
      </c>
      <c r="BH163" s="192">
        <f>IF(N163="sníž. přenesená",J163,0)</f>
        <v>0</v>
      </c>
      <c r="BI163" s="192">
        <f>IF(N163="nulová",J163,0)</f>
        <v>0</v>
      </c>
      <c r="BJ163" s="19" t="s">
        <v>85</v>
      </c>
      <c r="BK163" s="192">
        <f>ROUND(I163*H163,2)</f>
        <v>0</v>
      </c>
      <c r="BL163" s="19" t="s">
        <v>269</v>
      </c>
      <c r="BM163" s="191" t="s">
        <v>618</v>
      </c>
    </row>
    <row r="164" s="2" customFormat="1" ht="16.5" customHeight="1">
      <c r="A164" s="38"/>
      <c r="B164" s="179"/>
      <c r="C164" s="180" t="s">
        <v>431</v>
      </c>
      <c r="D164" s="180" t="s">
        <v>180</v>
      </c>
      <c r="E164" s="181" t="s">
        <v>1674</v>
      </c>
      <c r="F164" s="182" t="s">
        <v>1675</v>
      </c>
      <c r="G164" s="183" t="s">
        <v>650</v>
      </c>
      <c r="H164" s="184">
        <v>2</v>
      </c>
      <c r="I164" s="185"/>
      <c r="J164" s="186">
        <f>ROUND(I164*H164,2)</f>
        <v>0</v>
      </c>
      <c r="K164" s="182" t="s">
        <v>1</v>
      </c>
      <c r="L164" s="39"/>
      <c r="M164" s="187" t="s">
        <v>1</v>
      </c>
      <c r="N164" s="188" t="s">
        <v>42</v>
      </c>
      <c r="O164" s="77"/>
      <c r="P164" s="189">
        <f>O164*H164</f>
        <v>0</v>
      </c>
      <c r="Q164" s="189">
        <v>0</v>
      </c>
      <c r="R164" s="189">
        <f>Q164*H164</f>
        <v>0</v>
      </c>
      <c r="S164" s="189">
        <v>0</v>
      </c>
      <c r="T164" s="190">
        <f>S164*H164</f>
        <v>0</v>
      </c>
      <c r="U164" s="38"/>
      <c r="V164" s="38"/>
      <c r="W164" s="38"/>
      <c r="X164" s="38"/>
      <c r="Y164" s="38"/>
      <c r="Z164" s="38"/>
      <c r="AA164" s="38"/>
      <c r="AB164" s="38"/>
      <c r="AC164" s="38"/>
      <c r="AD164" s="38"/>
      <c r="AE164" s="38"/>
      <c r="AR164" s="191" t="s">
        <v>269</v>
      </c>
      <c r="AT164" s="191" t="s">
        <v>180</v>
      </c>
      <c r="AU164" s="191" t="s">
        <v>85</v>
      </c>
      <c r="AY164" s="19" t="s">
        <v>177</v>
      </c>
      <c r="BE164" s="192">
        <f>IF(N164="základní",J164,0)</f>
        <v>0</v>
      </c>
      <c r="BF164" s="192">
        <f>IF(N164="snížená",J164,0)</f>
        <v>0</v>
      </c>
      <c r="BG164" s="192">
        <f>IF(N164="zákl. přenesená",J164,0)</f>
        <v>0</v>
      </c>
      <c r="BH164" s="192">
        <f>IF(N164="sníž. přenesená",J164,0)</f>
        <v>0</v>
      </c>
      <c r="BI164" s="192">
        <f>IF(N164="nulová",J164,0)</f>
        <v>0</v>
      </c>
      <c r="BJ164" s="19" t="s">
        <v>85</v>
      </c>
      <c r="BK164" s="192">
        <f>ROUND(I164*H164,2)</f>
        <v>0</v>
      </c>
      <c r="BL164" s="19" t="s">
        <v>269</v>
      </c>
      <c r="BM164" s="191" t="s">
        <v>631</v>
      </c>
    </row>
    <row r="165" s="2" customFormat="1" ht="16.5" customHeight="1">
      <c r="A165" s="38"/>
      <c r="B165" s="179"/>
      <c r="C165" s="180" t="s">
        <v>436</v>
      </c>
      <c r="D165" s="180" t="s">
        <v>180</v>
      </c>
      <c r="E165" s="181" t="s">
        <v>1676</v>
      </c>
      <c r="F165" s="182" t="s">
        <v>1677</v>
      </c>
      <c r="G165" s="183" t="s">
        <v>369</v>
      </c>
      <c r="H165" s="184">
        <v>40</v>
      </c>
      <c r="I165" s="185"/>
      <c r="J165" s="186">
        <f>ROUND(I165*H165,2)</f>
        <v>0</v>
      </c>
      <c r="K165" s="182" t="s">
        <v>1</v>
      </c>
      <c r="L165" s="39"/>
      <c r="M165" s="187" t="s">
        <v>1</v>
      </c>
      <c r="N165" s="188" t="s">
        <v>42</v>
      </c>
      <c r="O165" s="77"/>
      <c r="P165" s="189">
        <f>O165*H165</f>
        <v>0</v>
      </c>
      <c r="Q165" s="189">
        <v>0</v>
      </c>
      <c r="R165" s="189">
        <f>Q165*H165</f>
        <v>0</v>
      </c>
      <c r="S165" s="189">
        <v>0</v>
      </c>
      <c r="T165" s="190">
        <f>S165*H165</f>
        <v>0</v>
      </c>
      <c r="U165" s="38"/>
      <c r="V165" s="38"/>
      <c r="W165" s="38"/>
      <c r="X165" s="38"/>
      <c r="Y165" s="38"/>
      <c r="Z165" s="38"/>
      <c r="AA165" s="38"/>
      <c r="AB165" s="38"/>
      <c r="AC165" s="38"/>
      <c r="AD165" s="38"/>
      <c r="AE165" s="38"/>
      <c r="AR165" s="191" t="s">
        <v>269</v>
      </c>
      <c r="AT165" s="191" t="s">
        <v>180</v>
      </c>
      <c r="AU165" s="191" t="s">
        <v>85</v>
      </c>
      <c r="AY165" s="19" t="s">
        <v>177</v>
      </c>
      <c r="BE165" s="192">
        <f>IF(N165="základní",J165,0)</f>
        <v>0</v>
      </c>
      <c r="BF165" s="192">
        <f>IF(N165="snížená",J165,0)</f>
        <v>0</v>
      </c>
      <c r="BG165" s="192">
        <f>IF(N165="zákl. přenesená",J165,0)</f>
        <v>0</v>
      </c>
      <c r="BH165" s="192">
        <f>IF(N165="sníž. přenesená",J165,0)</f>
        <v>0</v>
      </c>
      <c r="BI165" s="192">
        <f>IF(N165="nulová",J165,0)</f>
        <v>0</v>
      </c>
      <c r="BJ165" s="19" t="s">
        <v>85</v>
      </c>
      <c r="BK165" s="192">
        <f>ROUND(I165*H165,2)</f>
        <v>0</v>
      </c>
      <c r="BL165" s="19" t="s">
        <v>269</v>
      </c>
      <c r="BM165" s="191" t="s">
        <v>642</v>
      </c>
    </row>
    <row r="166" s="2" customFormat="1" ht="16.5" customHeight="1">
      <c r="A166" s="38"/>
      <c r="B166" s="179"/>
      <c r="C166" s="180" t="s">
        <v>440</v>
      </c>
      <c r="D166" s="180" t="s">
        <v>180</v>
      </c>
      <c r="E166" s="181" t="s">
        <v>1678</v>
      </c>
      <c r="F166" s="182" t="s">
        <v>1679</v>
      </c>
      <c r="G166" s="183" t="s">
        <v>369</v>
      </c>
      <c r="H166" s="184">
        <v>42</v>
      </c>
      <c r="I166" s="185"/>
      <c r="J166" s="186">
        <f>ROUND(I166*H166,2)</f>
        <v>0</v>
      </c>
      <c r="K166" s="182" t="s">
        <v>1</v>
      </c>
      <c r="L166" s="39"/>
      <c r="M166" s="187" t="s">
        <v>1</v>
      </c>
      <c r="N166" s="188" t="s">
        <v>42</v>
      </c>
      <c r="O166" s="77"/>
      <c r="P166" s="189">
        <f>O166*H166</f>
        <v>0</v>
      </c>
      <c r="Q166" s="189">
        <v>0</v>
      </c>
      <c r="R166" s="189">
        <f>Q166*H166</f>
        <v>0</v>
      </c>
      <c r="S166" s="189">
        <v>0</v>
      </c>
      <c r="T166" s="190">
        <f>S166*H166</f>
        <v>0</v>
      </c>
      <c r="U166" s="38"/>
      <c r="V166" s="38"/>
      <c r="W166" s="38"/>
      <c r="X166" s="38"/>
      <c r="Y166" s="38"/>
      <c r="Z166" s="38"/>
      <c r="AA166" s="38"/>
      <c r="AB166" s="38"/>
      <c r="AC166" s="38"/>
      <c r="AD166" s="38"/>
      <c r="AE166" s="38"/>
      <c r="AR166" s="191" t="s">
        <v>269</v>
      </c>
      <c r="AT166" s="191" t="s">
        <v>180</v>
      </c>
      <c r="AU166" s="191" t="s">
        <v>85</v>
      </c>
      <c r="AY166" s="19" t="s">
        <v>177</v>
      </c>
      <c r="BE166" s="192">
        <f>IF(N166="základní",J166,0)</f>
        <v>0</v>
      </c>
      <c r="BF166" s="192">
        <f>IF(N166="snížená",J166,0)</f>
        <v>0</v>
      </c>
      <c r="BG166" s="192">
        <f>IF(N166="zákl. přenesená",J166,0)</f>
        <v>0</v>
      </c>
      <c r="BH166" s="192">
        <f>IF(N166="sníž. přenesená",J166,0)</f>
        <v>0</v>
      </c>
      <c r="BI166" s="192">
        <f>IF(N166="nulová",J166,0)</f>
        <v>0</v>
      </c>
      <c r="BJ166" s="19" t="s">
        <v>85</v>
      </c>
      <c r="BK166" s="192">
        <f>ROUND(I166*H166,2)</f>
        <v>0</v>
      </c>
      <c r="BL166" s="19" t="s">
        <v>269</v>
      </c>
      <c r="BM166" s="191" t="s">
        <v>653</v>
      </c>
    </row>
    <row r="167" s="2" customFormat="1" ht="16.5" customHeight="1">
      <c r="A167" s="38"/>
      <c r="B167" s="179"/>
      <c r="C167" s="180" t="s">
        <v>445</v>
      </c>
      <c r="D167" s="180" t="s">
        <v>180</v>
      </c>
      <c r="E167" s="181" t="s">
        <v>1680</v>
      </c>
      <c r="F167" s="182" t="s">
        <v>1681</v>
      </c>
      <c r="G167" s="183" t="s">
        <v>369</v>
      </c>
      <c r="H167" s="184">
        <v>10</v>
      </c>
      <c r="I167" s="185"/>
      <c r="J167" s="186">
        <f>ROUND(I167*H167,2)</f>
        <v>0</v>
      </c>
      <c r="K167" s="182" t="s">
        <v>1</v>
      </c>
      <c r="L167" s="39"/>
      <c r="M167" s="187" t="s">
        <v>1</v>
      </c>
      <c r="N167" s="188" t="s">
        <v>42</v>
      </c>
      <c r="O167" s="77"/>
      <c r="P167" s="189">
        <f>O167*H167</f>
        <v>0</v>
      </c>
      <c r="Q167" s="189">
        <v>0</v>
      </c>
      <c r="R167" s="189">
        <f>Q167*H167</f>
        <v>0</v>
      </c>
      <c r="S167" s="189">
        <v>0</v>
      </c>
      <c r="T167" s="190">
        <f>S167*H167</f>
        <v>0</v>
      </c>
      <c r="U167" s="38"/>
      <c r="V167" s="38"/>
      <c r="W167" s="38"/>
      <c r="X167" s="38"/>
      <c r="Y167" s="38"/>
      <c r="Z167" s="38"/>
      <c r="AA167" s="38"/>
      <c r="AB167" s="38"/>
      <c r="AC167" s="38"/>
      <c r="AD167" s="38"/>
      <c r="AE167" s="38"/>
      <c r="AR167" s="191" t="s">
        <v>269</v>
      </c>
      <c r="AT167" s="191" t="s">
        <v>180</v>
      </c>
      <c r="AU167" s="191" t="s">
        <v>85</v>
      </c>
      <c r="AY167" s="19" t="s">
        <v>177</v>
      </c>
      <c r="BE167" s="192">
        <f>IF(N167="základní",J167,0)</f>
        <v>0</v>
      </c>
      <c r="BF167" s="192">
        <f>IF(N167="snížená",J167,0)</f>
        <v>0</v>
      </c>
      <c r="BG167" s="192">
        <f>IF(N167="zákl. přenesená",J167,0)</f>
        <v>0</v>
      </c>
      <c r="BH167" s="192">
        <f>IF(N167="sníž. přenesená",J167,0)</f>
        <v>0</v>
      </c>
      <c r="BI167" s="192">
        <f>IF(N167="nulová",J167,0)</f>
        <v>0</v>
      </c>
      <c r="BJ167" s="19" t="s">
        <v>85</v>
      </c>
      <c r="BK167" s="192">
        <f>ROUND(I167*H167,2)</f>
        <v>0</v>
      </c>
      <c r="BL167" s="19" t="s">
        <v>269</v>
      </c>
      <c r="BM167" s="191" t="s">
        <v>664</v>
      </c>
    </row>
    <row r="168" s="2" customFormat="1" ht="16.5" customHeight="1">
      <c r="A168" s="38"/>
      <c r="B168" s="179"/>
      <c r="C168" s="180" t="s">
        <v>449</v>
      </c>
      <c r="D168" s="180" t="s">
        <v>180</v>
      </c>
      <c r="E168" s="181" t="s">
        <v>1682</v>
      </c>
      <c r="F168" s="182" t="s">
        <v>1683</v>
      </c>
      <c r="G168" s="183" t="s">
        <v>650</v>
      </c>
      <c r="H168" s="184">
        <v>200</v>
      </c>
      <c r="I168" s="185"/>
      <c r="J168" s="186">
        <f>ROUND(I168*H168,2)</f>
        <v>0</v>
      </c>
      <c r="K168" s="182" t="s">
        <v>1</v>
      </c>
      <c r="L168" s="39"/>
      <c r="M168" s="187" t="s">
        <v>1</v>
      </c>
      <c r="N168" s="188" t="s">
        <v>42</v>
      </c>
      <c r="O168" s="77"/>
      <c r="P168" s="189">
        <f>O168*H168</f>
        <v>0</v>
      </c>
      <c r="Q168" s="189">
        <v>0</v>
      </c>
      <c r="R168" s="189">
        <f>Q168*H168</f>
        <v>0</v>
      </c>
      <c r="S168" s="189">
        <v>0</v>
      </c>
      <c r="T168" s="190">
        <f>S168*H168</f>
        <v>0</v>
      </c>
      <c r="U168" s="38"/>
      <c r="V168" s="38"/>
      <c r="W168" s="38"/>
      <c r="X168" s="38"/>
      <c r="Y168" s="38"/>
      <c r="Z168" s="38"/>
      <c r="AA168" s="38"/>
      <c r="AB168" s="38"/>
      <c r="AC168" s="38"/>
      <c r="AD168" s="38"/>
      <c r="AE168" s="38"/>
      <c r="AR168" s="191" t="s">
        <v>269</v>
      </c>
      <c r="AT168" s="191" t="s">
        <v>180</v>
      </c>
      <c r="AU168" s="191" t="s">
        <v>85</v>
      </c>
      <c r="AY168" s="19" t="s">
        <v>177</v>
      </c>
      <c r="BE168" s="192">
        <f>IF(N168="základní",J168,0)</f>
        <v>0</v>
      </c>
      <c r="BF168" s="192">
        <f>IF(N168="snížená",J168,0)</f>
        <v>0</v>
      </c>
      <c r="BG168" s="192">
        <f>IF(N168="zákl. přenesená",J168,0)</f>
        <v>0</v>
      </c>
      <c r="BH168" s="192">
        <f>IF(N168="sníž. přenesená",J168,0)</f>
        <v>0</v>
      </c>
      <c r="BI168" s="192">
        <f>IF(N168="nulová",J168,0)</f>
        <v>0</v>
      </c>
      <c r="BJ168" s="19" t="s">
        <v>85</v>
      </c>
      <c r="BK168" s="192">
        <f>ROUND(I168*H168,2)</f>
        <v>0</v>
      </c>
      <c r="BL168" s="19" t="s">
        <v>269</v>
      </c>
      <c r="BM168" s="191" t="s">
        <v>674</v>
      </c>
    </row>
    <row r="169" s="2" customFormat="1" ht="16.5" customHeight="1">
      <c r="A169" s="38"/>
      <c r="B169" s="179"/>
      <c r="C169" s="180" t="s">
        <v>454</v>
      </c>
      <c r="D169" s="180" t="s">
        <v>180</v>
      </c>
      <c r="E169" s="181" t="s">
        <v>1684</v>
      </c>
      <c r="F169" s="182" t="s">
        <v>1685</v>
      </c>
      <c r="G169" s="183" t="s">
        <v>650</v>
      </c>
      <c r="H169" s="184">
        <v>100</v>
      </c>
      <c r="I169" s="185"/>
      <c r="J169" s="186">
        <f>ROUND(I169*H169,2)</f>
        <v>0</v>
      </c>
      <c r="K169" s="182" t="s">
        <v>1</v>
      </c>
      <c r="L169" s="39"/>
      <c r="M169" s="187" t="s">
        <v>1</v>
      </c>
      <c r="N169" s="188" t="s">
        <v>42</v>
      </c>
      <c r="O169" s="77"/>
      <c r="P169" s="189">
        <f>O169*H169</f>
        <v>0</v>
      </c>
      <c r="Q169" s="189">
        <v>0</v>
      </c>
      <c r="R169" s="189">
        <f>Q169*H169</f>
        <v>0</v>
      </c>
      <c r="S169" s="189">
        <v>0</v>
      </c>
      <c r="T169" s="190">
        <f>S169*H169</f>
        <v>0</v>
      </c>
      <c r="U169" s="38"/>
      <c r="V169" s="38"/>
      <c r="W169" s="38"/>
      <c r="X169" s="38"/>
      <c r="Y169" s="38"/>
      <c r="Z169" s="38"/>
      <c r="AA169" s="38"/>
      <c r="AB169" s="38"/>
      <c r="AC169" s="38"/>
      <c r="AD169" s="38"/>
      <c r="AE169" s="38"/>
      <c r="AR169" s="191" t="s">
        <v>269</v>
      </c>
      <c r="AT169" s="191" t="s">
        <v>180</v>
      </c>
      <c r="AU169" s="191" t="s">
        <v>85</v>
      </c>
      <c r="AY169" s="19" t="s">
        <v>177</v>
      </c>
      <c r="BE169" s="192">
        <f>IF(N169="základní",J169,0)</f>
        <v>0</v>
      </c>
      <c r="BF169" s="192">
        <f>IF(N169="snížená",J169,0)</f>
        <v>0</v>
      </c>
      <c r="BG169" s="192">
        <f>IF(N169="zákl. přenesená",J169,0)</f>
        <v>0</v>
      </c>
      <c r="BH169" s="192">
        <f>IF(N169="sníž. přenesená",J169,0)</f>
        <v>0</v>
      </c>
      <c r="BI169" s="192">
        <f>IF(N169="nulová",J169,0)</f>
        <v>0</v>
      </c>
      <c r="BJ169" s="19" t="s">
        <v>85</v>
      </c>
      <c r="BK169" s="192">
        <f>ROUND(I169*H169,2)</f>
        <v>0</v>
      </c>
      <c r="BL169" s="19" t="s">
        <v>269</v>
      </c>
      <c r="BM169" s="191" t="s">
        <v>684</v>
      </c>
    </row>
    <row r="170" s="2" customFormat="1" ht="16.5" customHeight="1">
      <c r="A170" s="38"/>
      <c r="B170" s="179"/>
      <c r="C170" s="180" t="s">
        <v>459</v>
      </c>
      <c r="D170" s="180" t="s">
        <v>180</v>
      </c>
      <c r="E170" s="181" t="s">
        <v>1686</v>
      </c>
      <c r="F170" s="182" t="s">
        <v>1687</v>
      </c>
      <c r="G170" s="183" t="s">
        <v>650</v>
      </c>
      <c r="H170" s="184">
        <v>30</v>
      </c>
      <c r="I170" s="185"/>
      <c r="J170" s="186">
        <f>ROUND(I170*H170,2)</f>
        <v>0</v>
      </c>
      <c r="K170" s="182" t="s">
        <v>1</v>
      </c>
      <c r="L170" s="39"/>
      <c r="M170" s="187" t="s">
        <v>1</v>
      </c>
      <c r="N170" s="188" t="s">
        <v>42</v>
      </c>
      <c r="O170" s="77"/>
      <c r="P170" s="189">
        <f>O170*H170</f>
        <v>0</v>
      </c>
      <c r="Q170" s="189">
        <v>0</v>
      </c>
      <c r="R170" s="189">
        <f>Q170*H170</f>
        <v>0</v>
      </c>
      <c r="S170" s="189">
        <v>0</v>
      </c>
      <c r="T170" s="190">
        <f>S170*H170</f>
        <v>0</v>
      </c>
      <c r="U170" s="38"/>
      <c r="V170" s="38"/>
      <c r="W170" s="38"/>
      <c r="X170" s="38"/>
      <c r="Y170" s="38"/>
      <c r="Z170" s="38"/>
      <c r="AA170" s="38"/>
      <c r="AB170" s="38"/>
      <c r="AC170" s="38"/>
      <c r="AD170" s="38"/>
      <c r="AE170" s="38"/>
      <c r="AR170" s="191" t="s">
        <v>269</v>
      </c>
      <c r="AT170" s="191" t="s">
        <v>180</v>
      </c>
      <c r="AU170" s="191" t="s">
        <v>85</v>
      </c>
      <c r="AY170" s="19" t="s">
        <v>177</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269</v>
      </c>
      <c r="BM170" s="191" t="s">
        <v>694</v>
      </c>
    </row>
    <row r="171" s="2" customFormat="1" ht="16.5" customHeight="1">
      <c r="A171" s="38"/>
      <c r="B171" s="179"/>
      <c r="C171" s="180" t="s">
        <v>465</v>
      </c>
      <c r="D171" s="180" t="s">
        <v>180</v>
      </c>
      <c r="E171" s="181" t="s">
        <v>1688</v>
      </c>
      <c r="F171" s="182" t="s">
        <v>1689</v>
      </c>
      <c r="G171" s="183" t="s">
        <v>650</v>
      </c>
      <c r="H171" s="184">
        <v>30</v>
      </c>
      <c r="I171" s="185"/>
      <c r="J171" s="186">
        <f>ROUND(I171*H171,2)</f>
        <v>0</v>
      </c>
      <c r="K171" s="182" t="s">
        <v>1</v>
      </c>
      <c r="L171" s="39"/>
      <c r="M171" s="187" t="s">
        <v>1</v>
      </c>
      <c r="N171" s="188" t="s">
        <v>42</v>
      </c>
      <c r="O171" s="77"/>
      <c r="P171" s="189">
        <f>O171*H171</f>
        <v>0</v>
      </c>
      <c r="Q171" s="189">
        <v>0</v>
      </c>
      <c r="R171" s="189">
        <f>Q171*H171</f>
        <v>0</v>
      </c>
      <c r="S171" s="189">
        <v>0</v>
      </c>
      <c r="T171" s="190">
        <f>S171*H171</f>
        <v>0</v>
      </c>
      <c r="U171" s="38"/>
      <c r="V171" s="38"/>
      <c r="W171" s="38"/>
      <c r="X171" s="38"/>
      <c r="Y171" s="38"/>
      <c r="Z171" s="38"/>
      <c r="AA171" s="38"/>
      <c r="AB171" s="38"/>
      <c r="AC171" s="38"/>
      <c r="AD171" s="38"/>
      <c r="AE171" s="38"/>
      <c r="AR171" s="191" t="s">
        <v>269</v>
      </c>
      <c r="AT171" s="191" t="s">
        <v>180</v>
      </c>
      <c r="AU171" s="191" t="s">
        <v>85</v>
      </c>
      <c r="AY171" s="19" t="s">
        <v>177</v>
      </c>
      <c r="BE171" s="192">
        <f>IF(N171="základní",J171,0)</f>
        <v>0</v>
      </c>
      <c r="BF171" s="192">
        <f>IF(N171="snížená",J171,0)</f>
        <v>0</v>
      </c>
      <c r="BG171" s="192">
        <f>IF(N171="zákl. přenesená",J171,0)</f>
        <v>0</v>
      </c>
      <c r="BH171" s="192">
        <f>IF(N171="sníž. přenesená",J171,0)</f>
        <v>0</v>
      </c>
      <c r="BI171" s="192">
        <f>IF(N171="nulová",J171,0)</f>
        <v>0</v>
      </c>
      <c r="BJ171" s="19" t="s">
        <v>85</v>
      </c>
      <c r="BK171" s="192">
        <f>ROUND(I171*H171,2)</f>
        <v>0</v>
      </c>
      <c r="BL171" s="19" t="s">
        <v>269</v>
      </c>
      <c r="BM171" s="191" t="s">
        <v>702</v>
      </c>
    </row>
    <row r="172" s="2" customFormat="1" ht="16.5" customHeight="1">
      <c r="A172" s="38"/>
      <c r="B172" s="179"/>
      <c r="C172" s="180" t="s">
        <v>474</v>
      </c>
      <c r="D172" s="180" t="s">
        <v>180</v>
      </c>
      <c r="E172" s="181" t="s">
        <v>1690</v>
      </c>
      <c r="F172" s="182" t="s">
        <v>1691</v>
      </c>
      <c r="G172" s="183" t="s">
        <v>650</v>
      </c>
      <c r="H172" s="184">
        <v>100</v>
      </c>
      <c r="I172" s="185"/>
      <c r="J172" s="186">
        <f>ROUND(I172*H172,2)</f>
        <v>0</v>
      </c>
      <c r="K172" s="182" t="s">
        <v>1</v>
      </c>
      <c r="L172" s="39"/>
      <c r="M172" s="187" t="s">
        <v>1</v>
      </c>
      <c r="N172" s="188" t="s">
        <v>42</v>
      </c>
      <c r="O172" s="77"/>
      <c r="P172" s="189">
        <f>O172*H172</f>
        <v>0</v>
      </c>
      <c r="Q172" s="189">
        <v>0</v>
      </c>
      <c r="R172" s="189">
        <f>Q172*H172</f>
        <v>0</v>
      </c>
      <c r="S172" s="189">
        <v>0</v>
      </c>
      <c r="T172" s="190">
        <f>S172*H172</f>
        <v>0</v>
      </c>
      <c r="U172" s="38"/>
      <c r="V172" s="38"/>
      <c r="W172" s="38"/>
      <c r="X172" s="38"/>
      <c r="Y172" s="38"/>
      <c r="Z172" s="38"/>
      <c r="AA172" s="38"/>
      <c r="AB172" s="38"/>
      <c r="AC172" s="38"/>
      <c r="AD172" s="38"/>
      <c r="AE172" s="38"/>
      <c r="AR172" s="191" t="s">
        <v>269</v>
      </c>
      <c r="AT172" s="191" t="s">
        <v>180</v>
      </c>
      <c r="AU172" s="191" t="s">
        <v>85</v>
      </c>
      <c r="AY172" s="19" t="s">
        <v>177</v>
      </c>
      <c r="BE172" s="192">
        <f>IF(N172="základní",J172,0)</f>
        <v>0</v>
      </c>
      <c r="BF172" s="192">
        <f>IF(N172="snížená",J172,0)</f>
        <v>0</v>
      </c>
      <c r="BG172" s="192">
        <f>IF(N172="zákl. přenesená",J172,0)</f>
        <v>0</v>
      </c>
      <c r="BH172" s="192">
        <f>IF(N172="sníž. přenesená",J172,0)</f>
        <v>0</v>
      </c>
      <c r="BI172" s="192">
        <f>IF(N172="nulová",J172,0)</f>
        <v>0</v>
      </c>
      <c r="BJ172" s="19" t="s">
        <v>85</v>
      </c>
      <c r="BK172" s="192">
        <f>ROUND(I172*H172,2)</f>
        <v>0</v>
      </c>
      <c r="BL172" s="19" t="s">
        <v>269</v>
      </c>
      <c r="BM172" s="191" t="s">
        <v>718</v>
      </c>
    </row>
    <row r="173" s="2" customFormat="1" ht="16.5" customHeight="1">
      <c r="A173" s="38"/>
      <c r="B173" s="179"/>
      <c r="C173" s="180" t="s">
        <v>239</v>
      </c>
      <c r="D173" s="180" t="s">
        <v>180</v>
      </c>
      <c r="E173" s="181" t="s">
        <v>1692</v>
      </c>
      <c r="F173" s="182" t="s">
        <v>1693</v>
      </c>
      <c r="G173" s="183" t="s">
        <v>650</v>
      </c>
      <c r="H173" s="184">
        <v>100</v>
      </c>
      <c r="I173" s="185"/>
      <c r="J173" s="186">
        <f>ROUND(I173*H173,2)</f>
        <v>0</v>
      </c>
      <c r="K173" s="182" t="s">
        <v>1</v>
      </c>
      <c r="L173" s="39"/>
      <c r="M173" s="187" t="s">
        <v>1</v>
      </c>
      <c r="N173" s="188" t="s">
        <v>42</v>
      </c>
      <c r="O173" s="77"/>
      <c r="P173" s="189">
        <f>O173*H173</f>
        <v>0</v>
      </c>
      <c r="Q173" s="189">
        <v>0</v>
      </c>
      <c r="R173" s="189">
        <f>Q173*H173</f>
        <v>0</v>
      </c>
      <c r="S173" s="189">
        <v>0</v>
      </c>
      <c r="T173" s="190">
        <f>S173*H173</f>
        <v>0</v>
      </c>
      <c r="U173" s="38"/>
      <c r="V173" s="38"/>
      <c r="W173" s="38"/>
      <c r="X173" s="38"/>
      <c r="Y173" s="38"/>
      <c r="Z173" s="38"/>
      <c r="AA173" s="38"/>
      <c r="AB173" s="38"/>
      <c r="AC173" s="38"/>
      <c r="AD173" s="38"/>
      <c r="AE173" s="38"/>
      <c r="AR173" s="191" t="s">
        <v>269</v>
      </c>
      <c r="AT173" s="191" t="s">
        <v>180</v>
      </c>
      <c r="AU173" s="191" t="s">
        <v>85</v>
      </c>
      <c r="AY173" s="19" t="s">
        <v>177</v>
      </c>
      <c r="BE173" s="192">
        <f>IF(N173="základní",J173,0)</f>
        <v>0</v>
      </c>
      <c r="BF173" s="192">
        <f>IF(N173="snížená",J173,0)</f>
        <v>0</v>
      </c>
      <c r="BG173" s="192">
        <f>IF(N173="zákl. přenesená",J173,0)</f>
        <v>0</v>
      </c>
      <c r="BH173" s="192">
        <f>IF(N173="sníž. přenesená",J173,0)</f>
        <v>0</v>
      </c>
      <c r="BI173" s="192">
        <f>IF(N173="nulová",J173,0)</f>
        <v>0</v>
      </c>
      <c r="BJ173" s="19" t="s">
        <v>85</v>
      </c>
      <c r="BK173" s="192">
        <f>ROUND(I173*H173,2)</f>
        <v>0</v>
      </c>
      <c r="BL173" s="19" t="s">
        <v>269</v>
      </c>
      <c r="BM173" s="191" t="s">
        <v>728</v>
      </c>
    </row>
    <row r="174" s="2" customFormat="1" ht="16.5" customHeight="1">
      <c r="A174" s="38"/>
      <c r="B174" s="179"/>
      <c r="C174" s="180" t="s">
        <v>485</v>
      </c>
      <c r="D174" s="180" t="s">
        <v>180</v>
      </c>
      <c r="E174" s="181" t="s">
        <v>1694</v>
      </c>
      <c r="F174" s="182" t="s">
        <v>1695</v>
      </c>
      <c r="G174" s="183" t="s">
        <v>650</v>
      </c>
      <c r="H174" s="184">
        <v>50</v>
      </c>
      <c r="I174" s="185"/>
      <c r="J174" s="186">
        <f>ROUND(I174*H174,2)</f>
        <v>0</v>
      </c>
      <c r="K174" s="182" t="s">
        <v>1</v>
      </c>
      <c r="L174" s="39"/>
      <c r="M174" s="187" t="s">
        <v>1</v>
      </c>
      <c r="N174" s="188" t="s">
        <v>42</v>
      </c>
      <c r="O174" s="77"/>
      <c r="P174" s="189">
        <f>O174*H174</f>
        <v>0</v>
      </c>
      <c r="Q174" s="189">
        <v>0</v>
      </c>
      <c r="R174" s="189">
        <f>Q174*H174</f>
        <v>0</v>
      </c>
      <c r="S174" s="189">
        <v>0</v>
      </c>
      <c r="T174" s="190">
        <f>S174*H174</f>
        <v>0</v>
      </c>
      <c r="U174" s="38"/>
      <c r="V174" s="38"/>
      <c r="W174" s="38"/>
      <c r="X174" s="38"/>
      <c r="Y174" s="38"/>
      <c r="Z174" s="38"/>
      <c r="AA174" s="38"/>
      <c r="AB174" s="38"/>
      <c r="AC174" s="38"/>
      <c r="AD174" s="38"/>
      <c r="AE174" s="38"/>
      <c r="AR174" s="191" t="s">
        <v>269</v>
      </c>
      <c r="AT174" s="191" t="s">
        <v>180</v>
      </c>
      <c r="AU174" s="191" t="s">
        <v>85</v>
      </c>
      <c r="AY174" s="19" t="s">
        <v>177</v>
      </c>
      <c r="BE174" s="192">
        <f>IF(N174="základní",J174,0)</f>
        <v>0</v>
      </c>
      <c r="BF174" s="192">
        <f>IF(N174="snížená",J174,0)</f>
        <v>0</v>
      </c>
      <c r="BG174" s="192">
        <f>IF(N174="zákl. přenesená",J174,0)</f>
        <v>0</v>
      </c>
      <c r="BH174" s="192">
        <f>IF(N174="sníž. přenesená",J174,0)</f>
        <v>0</v>
      </c>
      <c r="BI174" s="192">
        <f>IF(N174="nulová",J174,0)</f>
        <v>0</v>
      </c>
      <c r="BJ174" s="19" t="s">
        <v>85</v>
      </c>
      <c r="BK174" s="192">
        <f>ROUND(I174*H174,2)</f>
        <v>0</v>
      </c>
      <c r="BL174" s="19" t="s">
        <v>269</v>
      </c>
      <c r="BM174" s="191" t="s">
        <v>738</v>
      </c>
    </row>
    <row r="175" s="2" customFormat="1" ht="16.5" customHeight="1">
      <c r="A175" s="38"/>
      <c r="B175" s="179"/>
      <c r="C175" s="180" t="s">
        <v>491</v>
      </c>
      <c r="D175" s="180" t="s">
        <v>180</v>
      </c>
      <c r="E175" s="181" t="s">
        <v>1696</v>
      </c>
      <c r="F175" s="182" t="s">
        <v>1697</v>
      </c>
      <c r="G175" s="183" t="s">
        <v>369</v>
      </c>
      <c r="H175" s="184">
        <v>16</v>
      </c>
      <c r="I175" s="185"/>
      <c r="J175" s="186">
        <f>ROUND(I175*H175,2)</f>
        <v>0</v>
      </c>
      <c r="K175" s="182" t="s">
        <v>1</v>
      </c>
      <c r="L175" s="39"/>
      <c r="M175" s="187" t="s">
        <v>1</v>
      </c>
      <c r="N175" s="188" t="s">
        <v>42</v>
      </c>
      <c r="O175" s="77"/>
      <c r="P175" s="189">
        <f>O175*H175</f>
        <v>0</v>
      </c>
      <c r="Q175" s="189">
        <v>0</v>
      </c>
      <c r="R175" s="189">
        <f>Q175*H175</f>
        <v>0</v>
      </c>
      <c r="S175" s="189">
        <v>0</v>
      </c>
      <c r="T175" s="190">
        <f>S175*H175</f>
        <v>0</v>
      </c>
      <c r="U175" s="38"/>
      <c r="V175" s="38"/>
      <c r="W175" s="38"/>
      <c r="X175" s="38"/>
      <c r="Y175" s="38"/>
      <c r="Z175" s="38"/>
      <c r="AA175" s="38"/>
      <c r="AB175" s="38"/>
      <c r="AC175" s="38"/>
      <c r="AD175" s="38"/>
      <c r="AE175" s="38"/>
      <c r="AR175" s="191" t="s">
        <v>269</v>
      </c>
      <c r="AT175" s="191" t="s">
        <v>180</v>
      </c>
      <c r="AU175" s="191" t="s">
        <v>85</v>
      </c>
      <c r="AY175" s="19" t="s">
        <v>177</v>
      </c>
      <c r="BE175" s="192">
        <f>IF(N175="základní",J175,0)</f>
        <v>0</v>
      </c>
      <c r="BF175" s="192">
        <f>IF(N175="snížená",J175,0)</f>
        <v>0</v>
      </c>
      <c r="BG175" s="192">
        <f>IF(N175="zákl. přenesená",J175,0)</f>
        <v>0</v>
      </c>
      <c r="BH175" s="192">
        <f>IF(N175="sníž. přenesená",J175,0)</f>
        <v>0</v>
      </c>
      <c r="BI175" s="192">
        <f>IF(N175="nulová",J175,0)</f>
        <v>0</v>
      </c>
      <c r="BJ175" s="19" t="s">
        <v>85</v>
      </c>
      <c r="BK175" s="192">
        <f>ROUND(I175*H175,2)</f>
        <v>0</v>
      </c>
      <c r="BL175" s="19" t="s">
        <v>269</v>
      </c>
      <c r="BM175" s="191" t="s">
        <v>748</v>
      </c>
    </row>
    <row r="176" s="2" customFormat="1" ht="16.5" customHeight="1">
      <c r="A176" s="38"/>
      <c r="B176" s="179"/>
      <c r="C176" s="180" t="s">
        <v>495</v>
      </c>
      <c r="D176" s="180" t="s">
        <v>180</v>
      </c>
      <c r="E176" s="181" t="s">
        <v>1698</v>
      </c>
      <c r="F176" s="182" t="s">
        <v>1699</v>
      </c>
      <c r="G176" s="183" t="s">
        <v>1700</v>
      </c>
      <c r="H176" s="184">
        <v>0.25</v>
      </c>
      <c r="I176" s="185"/>
      <c r="J176" s="186">
        <f>ROUND(I176*H176,2)</f>
        <v>0</v>
      </c>
      <c r="K176" s="182" t="s">
        <v>1</v>
      </c>
      <c r="L176" s="39"/>
      <c r="M176" s="187" t="s">
        <v>1</v>
      </c>
      <c r="N176" s="188" t="s">
        <v>42</v>
      </c>
      <c r="O176" s="77"/>
      <c r="P176" s="189">
        <f>O176*H176</f>
        <v>0</v>
      </c>
      <c r="Q176" s="189">
        <v>0</v>
      </c>
      <c r="R176" s="189">
        <f>Q176*H176</f>
        <v>0</v>
      </c>
      <c r="S176" s="189">
        <v>0</v>
      </c>
      <c r="T176" s="190">
        <f>S176*H176</f>
        <v>0</v>
      </c>
      <c r="U176" s="38"/>
      <c r="V176" s="38"/>
      <c r="W176" s="38"/>
      <c r="X176" s="38"/>
      <c r="Y176" s="38"/>
      <c r="Z176" s="38"/>
      <c r="AA176" s="38"/>
      <c r="AB176" s="38"/>
      <c r="AC176" s="38"/>
      <c r="AD176" s="38"/>
      <c r="AE176" s="38"/>
      <c r="AR176" s="191" t="s">
        <v>269</v>
      </c>
      <c r="AT176" s="191" t="s">
        <v>180</v>
      </c>
      <c r="AU176" s="191" t="s">
        <v>85</v>
      </c>
      <c r="AY176" s="19" t="s">
        <v>177</v>
      </c>
      <c r="BE176" s="192">
        <f>IF(N176="základní",J176,0)</f>
        <v>0</v>
      </c>
      <c r="BF176" s="192">
        <f>IF(N176="snížená",J176,0)</f>
        <v>0</v>
      </c>
      <c r="BG176" s="192">
        <f>IF(N176="zákl. přenesená",J176,0)</f>
        <v>0</v>
      </c>
      <c r="BH176" s="192">
        <f>IF(N176="sníž. přenesená",J176,0)</f>
        <v>0</v>
      </c>
      <c r="BI176" s="192">
        <f>IF(N176="nulová",J176,0)</f>
        <v>0</v>
      </c>
      <c r="BJ176" s="19" t="s">
        <v>85</v>
      </c>
      <c r="BK176" s="192">
        <f>ROUND(I176*H176,2)</f>
        <v>0</v>
      </c>
      <c r="BL176" s="19" t="s">
        <v>269</v>
      </c>
      <c r="BM176" s="191" t="s">
        <v>759</v>
      </c>
    </row>
    <row r="177" s="2" customFormat="1" ht="16.5" customHeight="1">
      <c r="A177" s="38"/>
      <c r="B177" s="179"/>
      <c r="C177" s="180" t="s">
        <v>499</v>
      </c>
      <c r="D177" s="180" t="s">
        <v>180</v>
      </c>
      <c r="E177" s="181" t="s">
        <v>1701</v>
      </c>
      <c r="F177" s="182" t="s">
        <v>1702</v>
      </c>
      <c r="G177" s="183" t="s">
        <v>369</v>
      </c>
      <c r="H177" s="184">
        <v>60</v>
      </c>
      <c r="I177" s="185"/>
      <c r="J177" s="186">
        <f>ROUND(I177*H177,2)</f>
        <v>0</v>
      </c>
      <c r="K177" s="182" t="s">
        <v>1</v>
      </c>
      <c r="L177" s="39"/>
      <c r="M177" s="187" t="s">
        <v>1</v>
      </c>
      <c r="N177" s="188" t="s">
        <v>42</v>
      </c>
      <c r="O177" s="77"/>
      <c r="P177" s="189">
        <f>O177*H177</f>
        <v>0</v>
      </c>
      <c r="Q177" s="189">
        <v>0</v>
      </c>
      <c r="R177" s="189">
        <f>Q177*H177</f>
        <v>0</v>
      </c>
      <c r="S177" s="189">
        <v>0</v>
      </c>
      <c r="T177" s="190">
        <f>S177*H177</f>
        <v>0</v>
      </c>
      <c r="U177" s="38"/>
      <c r="V177" s="38"/>
      <c r="W177" s="38"/>
      <c r="X177" s="38"/>
      <c r="Y177" s="38"/>
      <c r="Z177" s="38"/>
      <c r="AA177" s="38"/>
      <c r="AB177" s="38"/>
      <c r="AC177" s="38"/>
      <c r="AD177" s="38"/>
      <c r="AE177" s="38"/>
      <c r="AR177" s="191" t="s">
        <v>269</v>
      </c>
      <c r="AT177" s="191" t="s">
        <v>180</v>
      </c>
      <c r="AU177" s="191" t="s">
        <v>85</v>
      </c>
      <c r="AY177" s="19" t="s">
        <v>177</v>
      </c>
      <c r="BE177" s="192">
        <f>IF(N177="základní",J177,0)</f>
        <v>0</v>
      </c>
      <c r="BF177" s="192">
        <f>IF(N177="snížená",J177,0)</f>
        <v>0</v>
      </c>
      <c r="BG177" s="192">
        <f>IF(N177="zákl. přenesená",J177,0)</f>
        <v>0</v>
      </c>
      <c r="BH177" s="192">
        <f>IF(N177="sníž. přenesená",J177,0)</f>
        <v>0</v>
      </c>
      <c r="BI177" s="192">
        <f>IF(N177="nulová",J177,0)</f>
        <v>0</v>
      </c>
      <c r="BJ177" s="19" t="s">
        <v>85</v>
      </c>
      <c r="BK177" s="192">
        <f>ROUND(I177*H177,2)</f>
        <v>0</v>
      </c>
      <c r="BL177" s="19" t="s">
        <v>269</v>
      </c>
      <c r="BM177" s="191" t="s">
        <v>772</v>
      </c>
    </row>
    <row r="178" s="2" customFormat="1" ht="16.5" customHeight="1">
      <c r="A178" s="38"/>
      <c r="B178" s="179"/>
      <c r="C178" s="180" t="s">
        <v>504</v>
      </c>
      <c r="D178" s="180" t="s">
        <v>180</v>
      </c>
      <c r="E178" s="181" t="s">
        <v>1703</v>
      </c>
      <c r="F178" s="182" t="s">
        <v>1704</v>
      </c>
      <c r="G178" s="183" t="s">
        <v>369</v>
      </c>
      <c r="H178" s="184">
        <v>4</v>
      </c>
      <c r="I178" s="185"/>
      <c r="J178" s="186">
        <f>ROUND(I178*H178,2)</f>
        <v>0</v>
      </c>
      <c r="K178" s="182" t="s">
        <v>1</v>
      </c>
      <c r="L178" s="39"/>
      <c r="M178" s="187" t="s">
        <v>1</v>
      </c>
      <c r="N178" s="188" t="s">
        <v>42</v>
      </c>
      <c r="O178" s="77"/>
      <c r="P178" s="189">
        <f>O178*H178</f>
        <v>0</v>
      </c>
      <c r="Q178" s="189">
        <v>0</v>
      </c>
      <c r="R178" s="189">
        <f>Q178*H178</f>
        <v>0</v>
      </c>
      <c r="S178" s="189">
        <v>0</v>
      </c>
      <c r="T178" s="190">
        <f>S178*H178</f>
        <v>0</v>
      </c>
      <c r="U178" s="38"/>
      <c r="V178" s="38"/>
      <c r="W178" s="38"/>
      <c r="X178" s="38"/>
      <c r="Y178" s="38"/>
      <c r="Z178" s="38"/>
      <c r="AA178" s="38"/>
      <c r="AB178" s="38"/>
      <c r="AC178" s="38"/>
      <c r="AD178" s="38"/>
      <c r="AE178" s="38"/>
      <c r="AR178" s="191" t="s">
        <v>269</v>
      </c>
      <c r="AT178" s="191" t="s">
        <v>180</v>
      </c>
      <c r="AU178" s="191" t="s">
        <v>85</v>
      </c>
      <c r="AY178" s="19" t="s">
        <v>177</v>
      </c>
      <c r="BE178" s="192">
        <f>IF(N178="základní",J178,0)</f>
        <v>0</v>
      </c>
      <c r="BF178" s="192">
        <f>IF(N178="snížená",J178,0)</f>
        <v>0</v>
      </c>
      <c r="BG178" s="192">
        <f>IF(N178="zákl. přenesená",J178,0)</f>
        <v>0</v>
      </c>
      <c r="BH178" s="192">
        <f>IF(N178="sníž. přenesená",J178,0)</f>
        <v>0</v>
      </c>
      <c r="BI178" s="192">
        <f>IF(N178="nulová",J178,0)</f>
        <v>0</v>
      </c>
      <c r="BJ178" s="19" t="s">
        <v>85</v>
      </c>
      <c r="BK178" s="192">
        <f>ROUND(I178*H178,2)</f>
        <v>0</v>
      </c>
      <c r="BL178" s="19" t="s">
        <v>269</v>
      </c>
      <c r="BM178" s="191" t="s">
        <v>781</v>
      </c>
    </row>
    <row r="179" s="2" customFormat="1" ht="16.5" customHeight="1">
      <c r="A179" s="38"/>
      <c r="B179" s="179"/>
      <c r="C179" s="180" t="s">
        <v>509</v>
      </c>
      <c r="D179" s="180" t="s">
        <v>180</v>
      </c>
      <c r="E179" s="181" t="s">
        <v>1705</v>
      </c>
      <c r="F179" s="182" t="s">
        <v>1706</v>
      </c>
      <c r="G179" s="183" t="s">
        <v>369</v>
      </c>
      <c r="H179" s="184">
        <v>30</v>
      </c>
      <c r="I179" s="185"/>
      <c r="J179" s="186">
        <f>ROUND(I179*H179,2)</f>
        <v>0</v>
      </c>
      <c r="K179" s="182" t="s">
        <v>1</v>
      </c>
      <c r="L179" s="39"/>
      <c r="M179" s="187" t="s">
        <v>1</v>
      </c>
      <c r="N179" s="188" t="s">
        <v>42</v>
      </c>
      <c r="O179" s="77"/>
      <c r="P179" s="189">
        <f>O179*H179</f>
        <v>0</v>
      </c>
      <c r="Q179" s="189">
        <v>0</v>
      </c>
      <c r="R179" s="189">
        <f>Q179*H179</f>
        <v>0</v>
      </c>
      <c r="S179" s="189">
        <v>0</v>
      </c>
      <c r="T179" s="190">
        <f>S179*H179</f>
        <v>0</v>
      </c>
      <c r="U179" s="38"/>
      <c r="V179" s="38"/>
      <c r="W179" s="38"/>
      <c r="X179" s="38"/>
      <c r="Y179" s="38"/>
      <c r="Z179" s="38"/>
      <c r="AA179" s="38"/>
      <c r="AB179" s="38"/>
      <c r="AC179" s="38"/>
      <c r="AD179" s="38"/>
      <c r="AE179" s="38"/>
      <c r="AR179" s="191" t="s">
        <v>269</v>
      </c>
      <c r="AT179" s="191" t="s">
        <v>180</v>
      </c>
      <c r="AU179" s="191" t="s">
        <v>85</v>
      </c>
      <c r="AY179" s="19" t="s">
        <v>177</v>
      </c>
      <c r="BE179" s="192">
        <f>IF(N179="základní",J179,0)</f>
        <v>0</v>
      </c>
      <c r="BF179" s="192">
        <f>IF(N179="snížená",J179,0)</f>
        <v>0</v>
      </c>
      <c r="BG179" s="192">
        <f>IF(N179="zákl. přenesená",J179,0)</f>
        <v>0</v>
      </c>
      <c r="BH179" s="192">
        <f>IF(N179="sníž. přenesená",J179,0)</f>
        <v>0</v>
      </c>
      <c r="BI179" s="192">
        <f>IF(N179="nulová",J179,0)</f>
        <v>0</v>
      </c>
      <c r="BJ179" s="19" t="s">
        <v>85</v>
      </c>
      <c r="BK179" s="192">
        <f>ROUND(I179*H179,2)</f>
        <v>0</v>
      </c>
      <c r="BL179" s="19" t="s">
        <v>269</v>
      </c>
      <c r="BM179" s="191" t="s">
        <v>793</v>
      </c>
    </row>
    <row r="180" s="2" customFormat="1" ht="16.5" customHeight="1">
      <c r="A180" s="38"/>
      <c r="B180" s="179"/>
      <c r="C180" s="180" t="s">
        <v>514</v>
      </c>
      <c r="D180" s="180" t="s">
        <v>180</v>
      </c>
      <c r="E180" s="181" t="s">
        <v>1707</v>
      </c>
      <c r="F180" s="182" t="s">
        <v>1708</v>
      </c>
      <c r="G180" s="183" t="s">
        <v>369</v>
      </c>
      <c r="H180" s="184">
        <v>85</v>
      </c>
      <c r="I180" s="185"/>
      <c r="J180" s="186">
        <f>ROUND(I180*H180,2)</f>
        <v>0</v>
      </c>
      <c r="K180" s="182" t="s">
        <v>1</v>
      </c>
      <c r="L180" s="39"/>
      <c r="M180" s="187" t="s">
        <v>1</v>
      </c>
      <c r="N180" s="188" t="s">
        <v>42</v>
      </c>
      <c r="O180" s="77"/>
      <c r="P180" s="189">
        <f>O180*H180</f>
        <v>0</v>
      </c>
      <c r="Q180" s="189">
        <v>0</v>
      </c>
      <c r="R180" s="189">
        <f>Q180*H180</f>
        <v>0</v>
      </c>
      <c r="S180" s="189">
        <v>0</v>
      </c>
      <c r="T180" s="190">
        <f>S180*H180</f>
        <v>0</v>
      </c>
      <c r="U180" s="38"/>
      <c r="V180" s="38"/>
      <c r="W180" s="38"/>
      <c r="X180" s="38"/>
      <c r="Y180" s="38"/>
      <c r="Z180" s="38"/>
      <c r="AA180" s="38"/>
      <c r="AB180" s="38"/>
      <c r="AC180" s="38"/>
      <c r="AD180" s="38"/>
      <c r="AE180" s="38"/>
      <c r="AR180" s="191" t="s">
        <v>269</v>
      </c>
      <c r="AT180" s="191" t="s">
        <v>180</v>
      </c>
      <c r="AU180" s="191" t="s">
        <v>85</v>
      </c>
      <c r="AY180" s="19" t="s">
        <v>177</v>
      </c>
      <c r="BE180" s="192">
        <f>IF(N180="základní",J180,0)</f>
        <v>0</v>
      </c>
      <c r="BF180" s="192">
        <f>IF(N180="snížená",J180,0)</f>
        <v>0</v>
      </c>
      <c r="BG180" s="192">
        <f>IF(N180="zákl. přenesená",J180,0)</f>
        <v>0</v>
      </c>
      <c r="BH180" s="192">
        <f>IF(N180="sníž. přenesená",J180,0)</f>
        <v>0</v>
      </c>
      <c r="BI180" s="192">
        <f>IF(N180="nulová",J180,0)</f>
        <v>0</v>
      </c>
      <c r="BJ180" s="19" t="s">
        <v>85</v>
      </c>
      <c r="BK180" s="192">
        <f>ROUND(I180*H180,2)</f>
        <v>0</v>
      </c>
      <c r="BL180" s="19" t="s">
        <v>269</v>
      </c>
      <c r="BM180" s="191" t="s">
        <v>801</v>
      </c>
    </row>
    <row r="181" s="2" customFormat="1" ht="16.5" customHeight="1">
      <c r="A181" s="38"/>
      <c r="B181" s="179"/>
      <c r="C181" s="180" t="s">
        <v>520</v>
      </c>
      <c r="D181" s="180" t="s">
        <v>180</v>
      </c>
      <c r="E181" s="181" t="s">
        <v>1709</v>
      </c>
      <c r="F181" s="182" t="s">
        <v>1710</v>
      </c>
      <c r="G181" s="183" t="s">
        <v>369</v>
      </c>
      <c r="H181" s="184">
        <v>250</v>
      </c>
      <c r="I181" s="185"/>
      <c r="J181" s="186">
        <f>ROUND(I181*H181,2)</f>
        <v>0</v>
      </c>
      <c r="K181" s="182" t="s">
        <v>1</v>
      </c>
      <c r="L181" s="39"/>
      <c r="M181" s="187" t="s">
        <v>1</v>
      </c>
      <c r="N181" s="188" t="s">
        <v>42</v>
      </c>
      <c r="O181" s="77"/>
      <c r="P181" s="189">
        <f>O181*H181</f>
        <v>0</v>
      </c>
      <c r="Q181" s="189">
        <v>0</v>
      </c>
      <c r="R181" s="189">
        <f>Q181*H181</f>
        <v>0</v>
      </c>
      <c r="S181" s="189">
        <v>0</v>
      </c>
      <c r="T181" s="190">
        <f>S181*H181</f>
        <v>0</v>
      </c>
      <c r="U181" s="38"/>
      <c r="V181" s="38"/>
      <c r="W181" s="38"/>
      <c r="X181" s="38"/>
      <c r="Y181" s="38"/>
      <c r="Z181" s="38"/>
      <c r="AA181" s="38"/>
      <c r="AB181" s="38"/>
      <c r="AC181" s="38"/>
      <c r="AD181" s="38"/>
      <c r="AE181" s="38"/>
      <c r="AR181" s="191" t="s">
        <v>269</v>
      </c>
      <c r="AT181" s="191" t="s">
        <v>180</v>
      </c>
      <c r="AU181" s="191" t="s">
        <v>85</v>
      </c>
      <c r="AY181" s="19" t="s">
        <v>177</v>
      </c>
      <c r="BE181" s="192">
        <f>IF(N181="základní",J181,0)</f>
        <v>0</v>
      </c>
      <c r="BF181" s="192">
        <f>IF(N181="snížená",J181,0)</f>
        <v>0</v>
      </c>
      <c r="BG181" s="192">
        <f>IF(N181="zákl. přenesená",J181,0)</f>
        <v>0</v>
      </c>
      <c r="BH181" s="192">
        <f>IF(N181="sníž. přenesená",J181,0)</f>
        <v>0</v>
      </c>
      <c r="BI181" s="192">
        <f>IF(N181="nulová",J181,0)</f>
        <v>0</v>
      </c>
      <c r="BJ181" s="19" t="s">
        <v>85</v>
      </c>
      <c r="BK181" s="192">
        <f>ROUND(I181*H181,2)</f>
        <v>0</v>
      </c>
      <c r="BL181" s="19" t="s">
        <v>269</v>
      </c>
      <c r="BM181" s="191" t="s">
        <v>811</v>
      </c>
    </row>
    <row r="182" s="2" customFormat="1" ht="16.5" customHeight="1">
      <c r="A182" s="38"/>
      <c r="B182" s="179"/>
      <c r="C182" s="180" t="s">
        <v>524</v>
      </c>
      <c r="D182" s="180" t="s">
        <v>180</v>
      </c>
      <c r="E182" s="181" t="s">
        <v>1711</v>
      </c>
      <c r="F182" s="182" t="s">
        <v>1712</v>
      </c>
      <c r="G182" s="183" t="s">
        <v>369</v>
      </c>
      <c r="H182" s="184">
        <v>140</v>
      </c>
      <c r="I182" s="185"/>
      <c r="J182" s="186">
        <f>ROUND(I182*H182,2)</f>
        <v>0</v>
      </c>
      <c r="K182" s="182" t="s">
        <v>1</v>
      </c>
      <c r="L182" s="39"/>
      <c r="M182" s="187" t="s">
        <v>1</v>
      </c>
      <c r="N182" s="188" t="s">
        <v>42</v>
      </c>
      <c r="O182" s="77"/>
      <c r="P182" s="189">
        <f>O182*H182</f>
        <v>0</v>
      </c>
      <c r="Q182" s="189">
        <v>0</v>
      </c>
      <c r="R182" s="189">
        <f>Q182*H182</f>
        <v>0</v>
      </c>
      <c r="S182" s="189">
        <v>0</v>
      </c>
      <c r="T182" s="190">
        <f>S182*H182</f>
        <v>0</v>
      </c>
      <c r="U182" s="38"/>
      <c r="V182" s="38"/>
      <c r="W182" s="38"/>
      <c r="X182" s="38"/>
      <c r="Y182" s="38"/>
      <c r="Z182" s="38"/>
      <c r="AA182" s="38"/>
      <c r="AB182" s="38"/>
      <c r="AC182" s="38"/>
      <c r="AD182" s="38"/>
      <c r="AE182" s="38"/>
      <c r="AR182" s="191" t="s">
        <v>269</v>
      </c>
      <c r="AT182" s="191" t="s">
        <v>180</v>
      </c>
      <c r="AU182" s="191" t="s">
        <v>85</v>
      </c>
      <c r="AY182" s="19" t="s">
        <v>177</v>
      </c>
      <c r="BE182" s="192">
        <f>IF(N182="základní",J182,0)</f>
        <v>0</v>
      </c>
      <c r="BF182" s="192">
        <f>IF(N182="snížená",J182,0)</f>
        <v>0</v>
      </c>
      <c r="BG182" s="192">
        <f>IF(N182="zákl. přenesená",J182,0)</f>
        <v>0</v>
      </c>
      <c r="BH182" s="192">
        <f>IF(N182="sníž. přenesená",J182,0)</f>
        <v>0</v>
      </c>
      <c r="BI182" s="192">
        <f>IF(N182="nulová",J182,0)</f>
        <v>0</v>
      </c>
      <c r="BJ182" s="19" t="s">
        <v>85</v>
      </c>
      <c r="BK182" s="192">
        <f>ROUND(I182*H182,2)</f>
        <v>0</v>
      </c>
      <c r="BL182" s="19" t="s">
        <v>269</v>
      </c>
      <c r="BM182" s="191" t="s">
        <v>820</v>
      </c>
    </row>
    <row r="183" s="2" customFormat="1" ht="16.5" customHeight="1">
      <c r="A183" s="38"/>
      <c r="B183" s="179"/>
      <c r="C183" s="180" t="s">
        <v>528</v>
      </c>
      <c r="D183" s="180" t="s">
        <v>180</v>
      </c>
      <c r="E183" s="181" t="s">
        <v>1713</v>
      </c>
      <c r="F183" s="182" t="s">
        <v>1714</v>
      </c>
      <c r="G183" s="183" t="s">
        <v>369</v>
      </c>
      <c r="H183" s="184">
        <v>70</v>
      </c>
      <c r="I183" s="185"/>
      <c r="J183" s="186">
        <f>ROUND(I183*H183,2)</f>
        <v>0</v>
      </c>
      <c r="K183" s="182" t="s">
        <v>1</v>
      </c>
      <c r="L183" s="39"/>
      <c r="M183" s="187" t="s">
        <v>1</v>
      </c>
      <c r="N183" s="188" t="s">
        <v>42</v>
      </c>
      <c r="O183" s="77"/>
      <c r="P183" s="189">
        <f>O183*H183</f>
        <v>0</v>
      </c>
      <c r="Q183" s="189">
        <v>0</v>
      </c>
      <c r="R183" s="189">
        <f>Q183*H183</f>
        <v>0</v>
      </c>
      <c r="S183" s="189">
        <v>0</v>
      </c>
      <c r="T183" s="190">
        <f>S183*H183</f>
        <v>0</v>
      </c>
      <c r="U183" s="38"/>
      <c r="V183" s="38"/>
      <c r="W183" s="38"/>
      <c r="X183" s="38"/>
      <c r="Y183" s="38"/>
      <c r="Z183" s="38"/>
      <c r="AA183" s="38"/>
      <c r="AB183" s="38"/>
      <c r="AC183" s="38"/>
      <c r="AD183" s="38"/>
      <c r="AE183" s="38"/>
      <c r="AR183" s="191" t="s">
        <v>269</v>
      </c>
      <c r="AT183" s="191" t="s">
        <v>180</v>
      </c>
      <c r="AU183" s="191" t="s">
        <v>85</v>
      </c>
      <c r="AY183" s="19" t="s">
        <v>177</v>
      </c>
      <c r="BE183" s="192">
        <f>IF(N183="základní",J183,0)</f>
        <v>0</v>
      </c>
      <c r="BF183" s="192">
        <f>IF(N183="snížená",J183,0)</f>
        <v>0</v>
      </c>
      <c r="BG183" s="192">
        <f>IF(N183="zákl. přenesená",J183,0)</f>
        <v>0</v>
      </c>
      <c r="BH183" s="192">
        <f>IF(N183="sníž. přenesená",J183,0)</f>
        <v>0</v>
      </c>
      <c r="BI183" s="192">
        <f>IF(N183="nulová",J183,0)</f>
        <v>0</v>
      </c>
      <c r="BJ183" s="19" t="s">
        <v>85</v>
      </c>
      <c r="BK183" s="192">
        <f>ROUND(I183*H183,2)</f>
        <v>0</v>
      </c>
      <c r="BL183" s="19" t="s">
        <v>269</v>
      </c>
      <c r="BM183" s="191" t="s">
        <v>830</v>
      </c>
    </row>
    <row r="184" s="2" customFormat="1" ht="16.5" customHeight="1">
      <c r="A184" s="38"/>
      <c r="B184" s="179"/>
      <c r="C184" s="180" t="s">
        <v>542</v>
      </c>
      <c r="D184" s="180" t="s">
        <v>180</v>
      </c>
      <c r="E184" s="181" t="s">
        <v>1715</v>
      </c>
      <c r="F184" s="182" t="s">
        <v>1716</v>
      </c>
      <c r="G184" s="183" t="s">
        <v>369</v>
      </c>
      <c r="H184" s="184">
        <v>20</v>
      </c>
      <c r="I184" s="185"/>
      <c r="J184" s="186">
        <f>ROUND(I184*H184,2)</f>
        <v>0</v>
      </c>
      <c r="K184" s="182" t="s">
        <v>1</v>
      </c>
      <c r="L184" s="39"/>
      <c r="M184" s="187" t="s">
        <v>1</v>
      </c>
      <c r="N184" s="188" t="s">
        <v>42</v>
      </c>
      <c r="O184" s="77"/>
      <c r="P184" s="189">
        <f>O184*H184</f>
        <v>0</v>
      </c>
      <c r="Q184" s="189">
        <v>0</v>
      </c>
      <c r="R184" s="189">
        <f>Q184*H184</f>
        <v>0</v>
      </c>
      <c r="S184" s="189">
        <v>0</v>
      </c>
      <c r="T184" s="190">
        <f>S184*H184</f>
        <v>0</v>
      </c>
      <c r="U184" s="38"/>
      <c r="V184" s="38"/>
      <c r="W184" s="38"/>
      <c r="X184" s="38"/>
      <c r="Y184" s="38"/>
      <c r="Z184" s="38"/>
      <c r="AA184" s="38"/>
      <c r="AB184" s="38"/>
      <c r="AC184" s="38"/>
      <c r="AD184" s="38"/>
      <c r="AE184" s="38"/>
      <c r="AR184" s="191" t="s">
        <v>269</v>
      </c>
      <c r="AT184" s="191" t="s">
        <v>180</v>
      </c>
      <c r="AU184" s="191" t="s">
        <v>85</v>
      </c>
      <c r="AY184" s="19" t="s">
        <v>177</v>
      </c>
      <c r="BE184" s="192">
        <f>IF(N184="základní",J184,0)</f>
        <v>0</v>
      </c>
      <c r="BF184" s="192">
        <f>IF(N184="snížená",J184,0)</f>
        <v>0</v>
      </c>
      <c r="BG184" s="192">
        <f>IF(N184="zákl. přenesená",J184,0)</f>
        <v>0</v>
      </c>
      <c r="BH184" s="192">
        <f>IF(N184="sníž. přenesená",J184,0)</f>
        <v>0</v>
      </c>
      <c r="BI184" s="192">
        <f>IF(N184="nulová",J184,0)</f>
        <v>0</v>
      </c>
      <c r="BJ184" s="19" t="s">
        <v>85</v>
      </c>
      <c r="BK184" s="192">
        <f>ROUND(I184*H184,2)</f>
        <v>0</v>
      </c>
      <c r="BL184" s="19" t="s">
        <v>269</v>
      </c>
      <c r="BM184" s="191" t="s">
        <v>688</v>
      </c>
    </row>
    <row r="185" s="2" customFormat="1" ht="16.5" customHeight="1">
      <c r="A185" s="38"/>
      <c r="B185" s="179"/>
      <c r="C185" s="180" t="s">
        <v>570</v>
      </c>
      <c r="D185" s="180" t="s">
        <v>180</v>
      </c>
      <c r="E185" s="181" t="s">
        <v>1717</v>
      </c>
      <c r="F185" s="182" t="s">
        <v>1718</v>
      </c>
      <c r="G185" s="183" t="s">
        <v>369</v>
      </c>
      <c r="H185" s="184">
        <v>10</v>
      </c>
      <c r="I185" s="185"/>
      <c r="J185" s="186">
        <f>ROUND(I185*H185,2)</f>
        <v>0</v>
      </c>
      <c r="K185" s="182" t="s">
        <v>1</v>
      </c>
      <c r="L185" s="39"/>
      <c r="M185" s="187" t="s">
        <v>1</v>
      </c>
      <c r="N185" s="188" t="s">
        <v>42</v>
      </c>
      <c r="O185" s="77"/>
      <c r="P185" s="189">
        <f>O185*H185</f>
        <v>0</v>
      </c>
      <c r="Q185" s="189">
        <v>0</v>
      </c>
      <c r="R185" s="189">
        <f>Q185*H185</f>
        <v>0</v>
      </c>
      <c r="S185" s="189">
        <v>0</v>
      </c>
      <c r="T185" s="190">
        <f>S185*H185</f>
        <v>0</v>
      </c>
      <c r="U185" s="38"/>
      <c r="V185" s="38"/>
      <c r="W185" s="38"/>
      <c r="X185" s="38"/>
      <c r="Y185" s="38"/>
      <c r="Z185" s="38"/>
      <c r="AA185" s="38"/>
      <c r="AB185" s="38"/>
      <c r="AC185" s="38"/>
      <c r="AD185" s="38"/>
      <c r="AE185" s="38"/>
      <c r="AR185" s="191" t="s">
        <v>269</v>
      </c>
      <c r="AT185" s="191" t="s">
        <v>180</v>
      </c>
      <c r="AU185" s="191" t="s">
        <v>85</v>
      </c>
      <c r="AY185" s="19" t="s">
        <v>177</v>
      </c>
      <c r="BE185" s="192">
        <f>IF(N185="základní",J185,0)</f>
        <v>0</v>
      </c>
      <c r="BF185" s="192">
        <f>IF(N185="snížená",J185,0)</f>
        <v>0</v>
      </c>
      <c r="BG185" s="192">
        <f>IF(N185="zákl. přenesená",J185,0)</f>
        <v>0</v>
      </c>
      <c r="BH185" s="192">
        <f>IF(N185="sníž. přenesená",J185,0)</f>
        <v>0</v>
      </c>
      <c r="BI185" s="192">
        <f>IF(N185="nulová",J185,0)</f>
        <v>0</v>
      </c>
      <c r="BJ185" s="19" t="s">
        <v>85</v>
      </c>
      <c r="BK185" s="192">
        <f>ROUND(I185*H185,2)</f>
        <v>0</v>
      </c>
      <c r="BL185" s="19" t="s">
        <v>269</v>
      </c>
      <c r="BM185" s="191" t="s">
        <v>860</v>
      </c>
    </row>
    <row r="186" s="2" customFormat="1" ht="16.5" customHeight="1">
      <c r="A186" s="38"/>
      <c r="B186" s="179"/>
      <c r="C186" s="180" t="s">
        <v>214</v>
      </c>
      <c r="D186" s="180" t="s">
        <v>180</v>
      </c>
      <c r="E186" s="181" t="s">
        <v>1719</v>
      </c>
      <c r="F186" s="182" t="s">
        <v>1720</v>
      </c>
      <c r="G186" s="183" t="s">
        <v>369</v>
      </c>
      <c r="H186" s="184">
        <v>10</v>
      </c>
      <c r="I186" s="185"/>
      <c r="J186" s="186">
        <f>ROUND(I186*H186,2)</f>
        <v>0</v>
      </c>
      <c r="K186" s="182" t="s">
        <v>1</v>
      </c>
      <c r="L186" s="39"/>
      <c r="M186" s="187" t="s">
        <v>1</v>
      </c>
      <c r="N186" s="188" t="s">
        <v>42</v>
      </c>
      <c r="O186" s="77"/>
      <c r="P186" s="189">
        <f>O186*H186</f>
        <v>0</v>
      </c>
      <c r="Q186" s="189">
        <v>0</v>
      </c>
      <c r="R186" s="189">
        <f>Q186*H186</f>
        <v>0</v>
      </c>
      <c r="S186" s="189">
        <v>0</v>
      </c>
      <c r="T186" s="190">
        <f>S186*H186</f>
        <v>0</v>
      </c>
      <c r="U186" s="38"/>
      <c r="V186" s="38"/>
      <c r="W186" s="38"/>
      <c r="X186" s="38"/>
      <c r="Y186" s="38"/>
      <c r="Z186" s="38"/>
      <c r="AA186" s="38"/>
      <c r="AB186" s="38"/>
      <c r="AC186" s="38"/>
      <c r="AD186" s="38"/>
      <c r="AE186" s="38"/>
      <c r="AR186" s="191" t="s">
        <v>269</v>
      </c>
      <c r="AT186" s="191" t="s">
        <v>180</v>
      </c>
      <c r="AU186" s="191" t="s">
        <v>85</v>
      </c>
      <c r="AY186" s="19" t="s">
        <v>177</v>
      </c>
      <c r="BE186" s="192">
        <f>IF(N186="základní",J186,0)</f>
        <v>0</v>
      </c>
      <c r="BF186" s="192">
        <f>IF(N186="snížená",J186,0)</f>
        <v>0</v>
      </c>
      <c r="BG186" s="192">
        <f>IF(N186="zákl. přenesená",J186,0)</f>
        <v>0</v>
      </c>
      <c r="BH186" s="192">
        <f>IF(N186="sníž. přenesená",J186,0)</f>
        <v>0</v>
      </c>
      <c r="BI186" s="192">
        <f>IF(N186="nulová",J186,0)</f>
        <v>0</v>
      </c>
      <c r="BJ186" s="19" t="s">
        <v>85</v>
      </c>
      <c r="BK186" s="192">
        <f>ROUND(I186*H186,2)</f>
        <v>0</v>
      </c>
      <c r="BL186" s="19" t="s">
        <v>269</v>
      </c>
      <c r="BM186" s="191" t="s">
        <v>869</v>
      </c>
    </row>
    <row r="187" s="2" customFormat="1" ht="16.5" customHeight="1">
      <c r="A187" s="38"/>
      <c r="B187" s="179"/>
      <c r="C187" s="180" t="s">
        <v>582</v>
      </c>
      <c r="D187" s="180" t="s">
        <v>180</v>
      </c>
      <c r="E187" s="181" t="s">
        <v>1721</v>
      </c>
      <c r="F187" s="182" t="s">
        <v>1722</v>
      </c>
      <c r="G187" s="183" t="s">
        <v>369</v>
      </c>
      <c r="H187" s="184">
        <v>15</v>
      </c>
      <c r="I187" s="185"/>
      <c r="J187" s="186">
        <f>ROUND(I187*H187,2)</f>
        <v>0</v>
      </c>
      <c r="K187" s="182" t="s">
        <v>1</v>
      </c>
      <c r="L187" s="39"/>
      <c r="M187" s="187" t="s">
        <v>1</v>
      </c>
      <c r="N187" s="188" t="s">
        <v>42</v>
      </c>
      <c r="O187" s="77"/>
      <c r="P187" s="189">
        <f>O187*H187</f>
        <v>0</v>
      </c>
      <c r="Q187" s="189">
        <v>0</v>
      </c>
      <c r="R187" s="189">
        <f>Q187*H187</f>
        <v>0</v>
      </c>
      <c r="S187" s="189">
        <v>0</v>
      </c>
      <c r="T187" s="190">
        <f>S187*H187</f>
        <v>0</v>
      </c>
      <c r="U187" s="38"/>
      <c r="V187" s="38"/>
      <c r="W187" s="38"/>
      <c r="X187" s="38"/>
      <c r="Y187" s="38"/>
      <c r="Z187" s="38"/>
      <c r="AA187" s="38"/>
      <c r="AB187" s="38"/>
      <c r="AC187" s="38"/>
      <c r="AD187" s="38"/>
      <c r="AE187" s="38"/>
      <c r="AR187" s="191" t="s">
        <v>269</v>
      </c>
      <c r="AT187" s="191" t="s">
        <v>180</v>
      </c>
      <c r="AU187" s="191" t="s">
        <v>85</v>
      </c>
      <c r="AY187" s="19" t="s">
        <v>177</v>
      </c>
      <c r="BE187" s="192">
        <f>IF(N187="základní",J187,0)</f>
        <v>0</v>
      </c>
      <c r="BF187" s="192">
        <f>IF(N187="snížená",J187,0)</f>
        <v>0</v>
      </c>
      <c r="BG187" s="192">
        <f>IF(N187="zákl. přenesená",J187,0)</f>
        <v>0</v>
      </c>
      <c r="BH187" s="192">
        <f>IF(N187="sníž. přenesená",J187,0)</f>
        <v>0</v>
      </c>
      <c r="BI187" s="192">
        <f>IF(N187="nulová",J187,0)</f>
        <v>0</v>
      </c>
      <c r="BJ187" s="19" t="s">
        <v>85</v>
      </c>
      <c r="BK187" s="192">
        <f>ROUND(I187*H187,2)</f>
        <v>0</v>
      </c>
      <c r="BL187" s="19" t="s">
        <v>269</v>
      </c>
      <c r="BM187" s="191" t="s">
        <v>879</v>
      </c>
    </row>
    <row r="188" s="2" customFormat="1" ht="16.5" customHeight="1">
      <c r="A188" s="38"/>
      <c r="B188" s="179"/>
      <c r="C188" s="180" t="s">
        <v>587</v>
      </c>
      <c r="D188" s="180" t="s">
        <v>180</v>
      </c>
      <c r="E188" s="181" t="s">
        <v>1723</v>
      </c>
      <c r="F188" s="182" t="s">
        <v>1724</v>
      </c>
      <c r="G188" s="183" t="s">
        <v>650</v>
      </c>
      <c r="H188" s="184">
        <v>1</v>
      </c>
      <c r="I188" s="185"/>
      <c r="J188" s="186">
        <f>ROUND(I188*H188,2)</f>
        <v>0</v>
      </c>
      <c r="K188" s="182" t="s">
        <v>1</v>
      </c>
      <c r="L188" s="39"/>
      <c r="M188" s="187" t="s">
        <v>1</v>
      </c>
      <c r="N188" s="188" t="s">
        <v>42</v>
      </c>
      <c r="O188" s="77"/>
      <c r="P188" s="189">
        <f>O188*H188</f>
        <v>0</v>
      </c>
      <c r="Q188" s="189">
        <v>0</v>
      </c>
      <c r="R188" s="189">
        <f>Q188*H188</f>
        <v>0</v>
      </c>
      <c r="S188" s="189">
        <v>0</v>
      </c>
      <c r="T188" s="190">
        <f>S188*H188</f>
        <v>0</v>
      </c>
      <c r="U188" s="38"/>
      <c r="V188" s="38"/>
      <c r="W188" s="38"/>
      <c r="X188" s="38"/>
      <c r="Y188" s="38"/>
      <c r="Z188" s="38"/>
      <c r="AA188" s="38"/>
      <c r="AB188" s="38"/>
      <c r="AC188" s="38"/>
      <c r="AD188" s="38"/>
      <c r="AE188" s="38"/>
      <c r="AR188" s="191" t="s">
        <v>269</v>
      </c>
      <c r="AT188" s="191" t="s">
        <v>180</v>
      </c>
      <c r="AU188" s="191" t="s">
        <v>85</v>
      </c>
      <c r="AY188" s="19" t="s">
        <v>177</v>
      </c>
      <c r="BE188" s="192">
        <f>IF(N188="základní",J188,0)</f>
        <v>0</v>
      </c>
      <c r="BF188" s="192">
        <f>IF(N188="snížená",J188,0)</f>
        <v>0</v>
      </c>
      <c r="BG188" s="192">
        <f>IF(N188="zákl. přenesená",J188,0)</f>
        <v>0</v>
      </c>
      <c r="BH188" s="192">
        <f>IF(N188="sníž. přenesená",J188,0)</f>
        <v>0</v>
      </c>
      <c r="BI188" s="192">
        <f>IF(N188="nulová",J188,0)</f>
        <v>0</v>
      </c>
      <c r="BJ188" s="19" t="s">
        <v>85</v>
      </c>
      <c r="BK188" s="192">
        <f>ROUND(I188*H188,2)</f>
        <v>0</v>
      </c>
      <c r="BL188" s="19" t="s">
        <v>269</v>
      </c>
      <c r="BM188" s="191" t="s">
        <v>888</v>
      </c>
    </row>
    <row r="189" s="2" customFormat="1" ht="16.5" customHeight="1">
      <c r="A189" s="38"/>
      <c r="B189" s="179"/>
      <c r="C189" s="180" t="s">
        <v>603</v>
      </c>
      <c r="D189" s="180" t="s">
        <v>180</v>
      </c>
      <c r="E189" s="181" t="s">
        <v>1725</v>
      </c>
      <c r="F189" s="182" t="s">
        <v>1726</v>
      </c>
      <c r="G189" s="183" t="s">
        <v>650</v>
      </c>
      <c r="H189" s="184">
        <v>1</v>
      </c>
      <c r="I189" s="185"/>
      <c r="J189" s="186">
        <f>ROUND(I189*H189,2)</f>
        <v>0</v>
      </c>
      <c r="K189" s="182" t="s">
        <v>1</v>
      </c>
      <c r="L189" s="39"/>
      <c r="M189" s="187" t="s">
        <v>1</v>
      </c>
      <c r="N189" s="188" t="s">
        <v>42</v>
      </c>
      <c r="O189" s="77"/>
      <c r="P189" s="189">
        <f>O189*H189</f>
        <v>0</v>
      </c>
      <c r="Q189" s="189">
        <v>0</v>
      </c>
      <c r="R189" s="189">
        <f>Q189*H189</f>
        <v>0</v>
      </c>
      <c r="S189" s="189">
        <v>0</v>
      </c>
      <c r="T189" s="190">
        <f>S189*H189</f>
        <v>0</v>
      </c>
      <c r="U189" s="38"/>
      <c r="V189" s="38"/>
      <c r="W189" s="38"/>
      <c r="X189" s="38"/>
      <c r="Y189" s="38"/>
      <c r="Z189" s="38"/>
      <c r="AA189" s="38"/>
      <c r="AB189" s="38"/>
      <c r="AC189" s="38"/>
      <c r="AD189" s="38"/>
      <c r="AE189" s="38"/>
      <c r="AR189" s="191" t="s">
        <v>269</v>
      </c>
      <c r="AT189" s="191" t="s">
        <v>180</v>
      </c>
      <c r="AU189" s="191" t="s">
        <v>85</v>
      </c>
      <c r="AY189" s="19" t="s">
        <v>177</v>
      </c>
      <c r="BE189" s="192">
        <f>IF(N189="základní",J189,0)</f>
        <v>0</v>
      </c>
      <c r="BF189" s="192">
        <f>IF(N189="snížená",J189,0)</f>
        <v>0</v>
      </c>
      <c r="BG189" s="192">
        <f>IF(N189="zákl. přenesená",J189,0)</f>
        <v>0</v>
      </c>
      <c r="BH189" s="192">
        <f>IF(N189="sníž. přenesená",J189,0)</f>
        <v>0</v>
      </c>
      <c r="BI189" s="192">
        <f>IF(N189="nulová",J189,0)</f>
        <v>0</v>
      </c>
      <c r="BJ189" s="19" t="s">
        <v>85</v>
      </c>
      <c r="BK189" s="192">
        <f>ROUND(I189*H189,2)</f>
        <v>0</v>
      </c>
      <c r="BL189" s="19" t="s">
        <v>269</v>
      </c>
      <c r="BM189" s="191" t="s">
        <v>896</v>
      </c>
    </row>
    <row r="190" s="2" customFormat="1" ht="21.75" customHeight="1">
      <c r="A190" s="38"/>
      <c r="B190" s="179"/>
      <c r="C190" s="180" t="s">
        <v>610</v>
      </c>
      <c r="D190" s="180" t="s">
        <v>180</v>
      </c>
      <c r="E190" s="181" t="s">
        <v>1727</v>
      </c>
      <c r="F190" s="182" t="s">
        <v>1728</v>
      </c>
      <c r="G190" s="183" t="s">
        <v>650</v>
      </c>
      <c r="H190" s="184">
        <v>8</v>
      </c>
      <c r="I190" s="185"/>
      <c r="J190" s="186">
        <f>ROUND(I190*H190,2)</f>
        <v>0</v>
      </c>
      <c r="K190" s="182" t="s">
        <v>1</v>
      </c>
      <c r="L190" s="39"/>
      <c r="M190" s="187" t="s">
        <v>1</v>
      </c>
      <c r="N190" s="188" t="s">
        <v>42</v>
      </c>
      <c r="O190" s="77"/>
      <c r="P190" s="189">
        <f>O190*H190</f>
        <v>0</v>
      </c>
      <c r="Q190" s="189">
        <v>0</v>
      </c>
      <c r="R190" s="189">
        <f>Q190*H190</f>
        <v>0</v>
      </c>
      <c r="S190" s="189">
        <v>0</v>
      </c>
      <c r="T190" s="190">
        <f>S190*H190</f>
        <v>0</v>
      </c>
      <c r="U190" s="38"/>
      <c r="V190" s="38"/>
      <c r="W190" s="38"/>
      <c r="X190" s="38"/>
      <c r="Y190" s="38"/>
      <c r="Z190" s="38"/>
      <c r="AA190" s="38"/>
      <c r="AB190" s="38"/>
      <c r="AC190" s="38"/>
      <c r="AD190" s="38"/>
      <c r="AE190" s="38"/>
      <c r="AR190" s="191" t="s">
        <v>269</v>
      </c>
      <c r="AT190" s="191" t="s">
        <v>180</v>
      </c>
      <c r="AU190" s="191" t="s">
        <v>85</v>
      </c>
      <c r="AY190" s="19" t="s">
        <v>177</v>
      </c>
      <c r="BE190" s="192">
        <f>IF(N190="základní",J190,0)</f>
        <v>0</v>
      </c>
      <c r="BF190" s="192">
        <f>IF(N190="snížená",J190,0)</f>
        <v>0</v>
      </c>
      <c r="BG190" s="192">
        <f>IF(N190="zákl. přenesená",J190,0)</f>
        <v>0</v>
      </c>
      <c r="BH190" s="192">
        <f>IF(N190="sníž. přenesená",J190,0)</f>
        <v>0</v>
      </c>
      <c r="BI190" s="192">
        <f>IF(N190="nulová",J190,0)</f>
        <v>0</v>
      </c>
      <c r="BJ190" s="19" t="s">
        <v>85</v>
      </c>
      <c r="BK190" s="192">
        <f>ROUND(I190*H190,2)</f>
        <v>0</v>
      </c>
      <c r="BL190" s="19" t="s">
        <v>269</v>
      </c>
      <c r="BM190" s="191" t="s">
        <v>905</v>
      </c>
    </row>
    <row r="191" s="2" customFormat="1" ht="21.75" customHeight="1">
      <c r="A191" s="38"/>
      <c r="B191" s="179"/>
      <c r="C191" s="180" t="s">
        <v>614</v>
      </c>
      <c r="D191" s="180" t="s">
        <v>180</v>
      </c>
      <c r="E191" s="181" t="s">
        <v>1729</v>
      </c>
      <c r="F191" s="182" t="s">
        <v>1730</v>
      </c>
      <c r="G191" s="183" t="s">
        <v>650</v>
      </c>
      <c r="H191" s="184">
        <v>4</v>
      </c>
      <c r="I191" s="185"/>
      <c r="J191" s="186">
        <f>ROUND(I191*H191,2)</f>
        <v>0</v>
      </c>
      <c r="K191" s="182" t="s">
        <v>1</v>
      </c>
      <c r="L191" s="39"/>
      <c r="M191" s="187" t="s">
        <v>1</v>
      </c>
      <c r="N191" s="188" t="s">
        <v>42</v>
      </c>
      <c r="O191" s="77"/>
      <c r="P191" s="189">
        <f>O191*H191</f>
        <v>0</v>
      </c>
      <c r="Q191" s="189">
        <v>0</v>
      </c>
      <c r="R191" s="189">
        <f>Q191*H191</f>
        <v>0</v>
      </c>
      <c r="S191" s="189">
        <v>0</v>
      </c>
      <c r="T191" s="190">
        <f>S191*H191</f>
        <v>0</v>
      </c>
      <c r="U191" s="38"/>
      <c r="V191" s="38"/>
      <c r="W191" s="38"/>
      <c r="X191" s="38"/>
      <c r="Y191" s="38"/>
      <c r="Z191" s="38"/>
      <c r="AA191" s="38"/>
      <c r="AB191" s="38"/>
      <c r="AC191" s="38"/>
      <c r="AD191" s="38"/>
      <c r="AE191" s="38"/>
      <c r="AR191" s="191" t="s">
        <v>269</v>
      </c>
      <c r="AT191" s="191" t="s">
        <v>180</v>
      </c>
      <c r="AU191" s="191" t="s">
        <v>85</v>
      </c>
      <c r="AY191" s="19" t="s">
        <v>177</v>
      </c>
      <c r="BE191" s="192">
        <f>IF(N191="základní",J191,0)</f>
        <v>0</v>
      </c>
      <c r="BF191" s="192">
        <f>IF(N191="snížená",J191,0)</f>
        <v>0</v>
      </c>
      <c r="BG191" s="192">
        <f>IF(N191="zákl. přenesená",J191,0)</f>
        <v>0</v>
      </c>
      <c r="BH191" s="192">
        <f>IF(N191="sníž. přenesená",J191,0)</f>
        <v>0</v>
      </c>
      <c r="BI191" s="192">
        <f>IF(N191="nulová",J191,0)</f>
        <v>0</v>
      </c>
      <c r="BJ191" s="19" t="s">
        <v>85</v>
      </c>
      <c r="BK191" s="192">
        <f>ROUND(I191*H191,2)</f>
        <v>0</v>
      </c>
      <c r="BL191" s="19" t="s">
        <v>269</v>
      </c>
      <c r="BM191" s="191" t="s">
        <v>917</v>
      </c>
    </row>
    <row r="192" s="2" customFormat="1" ht="21.75" customHeight="1">
      <c r="A192" s="38"/>
      <c r="B192" s="179"/>
      <c r="C192" s="180" t="s">
        <v>618</v>
      </c>
      <c r="D192" s="180" t="s">
        <v>180</v>
      </c>
      <c r="E192" s="181" t="s">
        <v>1731</v>
      </c>
      <c r="F192" s="182" t="s">
        <v>1732</v>
      </c>
      <c r="G192" s="183" t="s">
        <v>650</v>
      </c>
      <c r="H192" s="184">
        <v>1</v>
      </c>
      <c r="I192" s="185"/>
      <c r="J192" s="186">
        <f>ROUND(I192*H192,2)</f>
        <v>0</v>
      </c>
      <c r="K192" s="182" t="s">
        <v>1</v>
      </c>
      <c r="L192" s="39"/>
      <c r="M192" s="187" t="s">
        <v>1</v>
      </c>
      <c r="N192" s="188" t="s">
        <v>42</v>
      </c>
      <c r="O192" s="77"/>
      <c r="P192" s="189">
        <f>O192*H192</f>
        <v>0</v>
      </c>
      <c r="Q192" s="189">
        <v>0</v>
      </c>
      <c r="R192" s="189">
        <f>Q192*H192</f>
        <v>0</v>
      </c>
      <c r="S192" s="189">
        <v>0</v>
      </c>
      <c r="T192" s="190">
        <f>S192*H192</f>
        <v>0</v>
      </c>
      <c r="U192" s="38"/>
      <c r="V192" s="38"/>
      <c r="W192" s="38"/>
      <c r="X192" s="38"/>
      <c r="Y192" s="38"/>
      <c r="Z192" s="38"/>
      <c r="AA192" s="38"/>
      <c r="AB192" s="38"/>
      <c r="AC192" s="38"/>
      <c r="AD192" s="38"/>
      <c r="AE192" s="38"/>
      <c r="AR192" s="191" t="s">
        <v>269</v>
      </c>
      <c r="AT192" s="191" t="s">
        <v>180</v>
      </c>
      <c r="AU192" s="191" t="s">
        <v>85</v>
      </c>
      <c r="AY192" s="19" t="s">
        <v>177</v>
      </c>
      <c r="BE192" s="192">
        <f>IF(N192="základní",J192,0)</f>
        <v>0</v>
      </c>
      <c r="BF192" s="192">
        <f>IF(N192="snížená",J192,0)</f>
        <v>0</v>
      </c>
      <c r="BG192" s="192">
        <f>IF(N192="zákl. přenesená",J192,0)</f>
        <v>0</v>
      </c>
      <c r="BH192" s="192">
        <f>IF(N192="sníž. přenesená",J192,0)</f>
        <v>0</v>
      </c>
      <c r="BI192" s="192">
        <f>IF(N192="nulová",J192,0)</f>
        <v>0</v>
      </c>
      <c r="BJ192" s="19" t="s">
        <v>85</v>
      </c>
      <c r="BK192" s="192">
        <f>ROUND(I192*H192,2)</f>
        <v>0</v>
      </c>
      <c r="BL192" s="19" t="s">
        <v>269</v>
      </c>
      <c r="BM192" s="191" t="s">
        <v>928</v>
      </c>
    </row>
    <row r="193" s="2" customFormat="1" ht="21.75" customHeight="1">
      <c r="A193" s="38"/>
      <c r="B193" s="179"/>
      <c r="C193" s="180" t="s">
        <v>626</v>
      </c>
      <c r="D193" s="180" t="s">
        <v>180</v>
      </c>
      <c r="E193" s="181" t="s">
        <v>1733</v>
      </c>
      <c r="F193" s="182" t="s">
        <v>1734</v>
      </c>
      <c r="G193" s="183" t="s">
        <v>650</v>
      </c>
      <c r="H193" s="184">
        <v>6</v>
      </c>
      <c r="I193" s="185"/>
      <c r="J193" s="186">
        <f>ROUND(I193*H193,2)</f>
        <v>0</v>
      </c>
      <c r="K193" s="182" t="s">
        <v>1</v>
      </c>
      <c r="L193" s="39"/>
      <c r="M193" s="187" t="s">
        <v>1</v>
      </c>
      <c r="N193" s="188" t="s">
        <v>42</v>
      </c>
      <c r="O193" s="77"/>
      <c r="P193" s="189">
        <f>O193*H193</f>
        <v>0</v>
      </c>
      <c r="Q193" s="189">
        <v>0</v>
      </c>
      <c r="R193" s="189">
        <f>Q193*H193</f>
        <v>0</v>
      </c>
      <c r="S193" s="189">
        <v>0</v>
      </c>
      <c r="T193" s="190">
        <f>S193*H193</f>
        <v>0</v>
      </c>
      <c r="U193" s="38"/>
      <c r="V193" s="38"/>
      <c r="W193" s="38"/>
      <c r="X193" s="38"/>
      <c r="Y193" s="38"/>
      <c r="Z193" s="38"/>
      <c r="AA193" s="38"/>
      <c r="AB193" s="38"/>
      <c r="AC193" s="38"/>
      <c r="AD193" s="38"/>
      <c r="AE193" s="38"/>
      <c r="AR193" s="191" t="s">
        <v>269</v>
      </c>
      <c r="AT193" s="191" t="s">
        <v>180</v>
      </c>
      <c r="AU193" s="191" t="s">
        <v>85</v>
      </c>
      <c r="AY193" s="19" t="s">
        <v>177</v>
      </c>
      <c r="BE193" s="192">
        <f>IF(N193="základní",J193,0)</f>
        <v>0</v>
      </c>
      <c r="BF193" s="192">
        <f>IF(N193="snížená",J193,0)</f>
        <v>0</v>
      </c>
      <c r="BG193" s="192">
        <f>IF(N193="zákl. přenesená",J193,0)</f>
        <v>0</v>
      </c>
      <c r="BH193" s="192">
        <f>IF(N193="sníž. přenesená",J193,0)</f>
        <v>0</v>
      </c>
      <c r="BI193" s="192">
        <f>IF(N193="nulová",J193,0)</f>
        <v>0</v>
      </c>
      <c r="BJ193" s="19" t="s">
        <v>85</v>
      </c>
      <c r="BK193" s="192">
        <f>ROUND(I193*H193,2)</f>
        <v>0</v>
      </c>
      <c r="BL193" s="19" t="s">
        <v>269</v>
      </c>
      <c r="BM193" s="191" t="s">
        <v>940</v>
      </c>
    </row>
    <row r="194" s="2" customFormat="1" ht="21.75" customHeight="1">
      <c r="A194" s="38"/>
      <c r="B194" s="179"/>
      <c r="C194" s="180" t="s">
        <v>631</v>
      </c>
      <c r="D194" s="180" t="s">
        <v>180</v>
      </c>
      <c r="E194" s="181" t="s">
        <v>1735</v>
      </c>
      <c r="F194" s="182" t="s">
        <v>1736</v>
      </c>
      <c r="G194" s="183" t="s">
        <v>650</v>
      </c>
      <c r="H194" s="184">
        <v>2</v>
      </c>
      <c r="I194" s="185"/>
      <c r="J194" s="186">
        <f>ROUND(I194*H194,2)</f>
        <v>0</v>
      </c>
      <c r="K194" s="182" t="s">
        <v>1</v>
      </c>
      <c r="L194" s="39"/>
      <c r="M194" s="187" t="s">
        <v>1</v>
      </c>
      <c r="N194" s="188" t="s">
        <v>42</v>
      </c>
      <c r="O194" s="77"/>
      <c r="P194" s="189">
        <f>O194*H194</f>
        <v>0</v>
      </c>
      <c r="Q194" s="189">
        <v>0</v>
      </c>
      <c r="R194" s="189">
        <f>Q194*H194</f>
        <v>0</v>
      </c>
      <c r="S194" s="189">
        <v>0</v>
      </c>
      <c r="T194" s="190">
        <f>S194*H194</f>
        <v>0</v>
      </c>
      <c r="U194" s="38"/>
      <c r="V194" s="38"/>
      <c r="W194" s="38"/>
      <c r="X194" s="38"/>
      <c r="Y194" s="38"/>
      <c r="Z194" s="38"/>
      <c r="AA194" s="38"/>
      <c r="AB194" s="38"/>
      <c r="AC194" s="38"/>
      <c r="AD194" s="38"/>
      <c r="AE194" s="38"/>
      <c r="AR194" s="191" t="s">
        <v>269</v>
      </c>
      <c r="AT194" s="191" t="s">
        <v>180</v>
      </c>
      <c r="AU194" s="191" t="s">
        <v>85</v>
      </c>
      <c r="AY194" s="19" t="s">
        <v>177</v>
      </c>
      <c r="BE194" s="192">
        <f>IF(N194="základní",J194,0)</f>
        <v>0</v>
      </c>
      <c r="BF194" s="192">
        <f>IF(N194="snížená",J194,0)</f>
        <v>0</v>
      </c>
      <c r="BG194" s="192">
        <f>IF(N194="zákl. přenesená",J194,0)</f>
        <v>0</v>
      </c>
      <c r="BH194" s="192">
        <f>IF(N194="sníž. přenesená",J194,0)</f>
        <v>0</v>
      </c>
      <c r="BI194" s="192">
        <f>IF(N194="nulová",J194,0)</f>
        <v>0</v>
      </c>
      <c r="BJ194" s="19" t="s">
        <v>85</v>
      </c>
      <c r="BK194" s="192">
        <f>ROUND(I194*H194,2)</f>
        <v>0</v>
      </c>
      <c r="BL194" s="19" t="s">
        <v>269</v>
      </c>
      <c r="BM194" s="191" t="s">
        <v>949</v>
      </c>
    </row>
    <row r="195" s="2" customFormat="1" ht="24.15" customHeight="1">
      <c r="A195" s="38"/>
      <c r="B195" s="179"/>
      <c r="C195" s="180" t="s">
        <v>635</v>
      </c>
      <c r="D195" s="180" t="s">
        <v>180</v>
      </c>
      <c r="E195" s="181" t="s">
        <v>1737</v>
      </c>
      <c r="F195" s="182" t="s">
        <v>1738</v>
      </c>
      <c r="G195" s="183" t="s">
        <v>650</v>
      </c>
      <c r="H195" s="184">
        <v>14</v>
      </c>
      <c r="I195" s="185"/>
      <c r="J195" s="186">
        <f>ROUND(I195*H195,2)</f>
        <v>0</v>
      </c>
      <c r="K195" s="182" t="s">
        <v>1</v>
      </c>
      <c r="L195" s="39"/>
      <c r="M195" s="187" t="s">
        <v>1</v>
      </c>
      <c r="N195" s="188" t="s">
        <v>42</v>
      </c>
      <c r="O195" s="77"/>
      <c r="P195" s="189">
        <f>O195*H195</f>
        <v>0</v>
      </c>
      <c r="Q195" s="189">
        <v>0</v>
      </c>
      <c r="R195" s="189">
        <f>Q195*H195</f>
        <v>0</v>
      </c>
      <c r="S195" s="189">
        <v>0</v>
      </c>
      <c r="T195" s="190">
        <f>S195*H195</f>
        <v>0</v>
      </c>
      <c r="U195" s="38"/>
      <c r="V195" s="38"/>
      <c r="W195" s="38"/>
      <c r="X195" s="38"/>
      <c r="Y195" s="38"/>
      <c r="Z195" s="38"/>
      <c r="AA195" s="38"/>
      <c r="AB195" s="38"/>
      <c r="AC195" s="38"/>
      <c r="AD195" s="38"/>
      <c r="AE195" s="38"/>
      <c r="AR195" s="191" t="s">
        <v>269</v>
      </c>
      <c r="AT195" s="191" t="s">
        <v>180</v>
      </c>
      <c r="AU195" s="191" t="s">
        <v>85</v>
      </c>
      <c r="AY195" s="19" t="s">
        <v>177</v>
      </c>
      <c r="BE195" s="192">
        <f>IF(N195="základní",J195,0)</f>
        <v>0</v>
      </c>
      <c r="BF195" s="192">
        <f>IF(N195="snížená",J195,0)</f>
        <v>0</v>
      </c>
      <c r="BG195" s="192">
        <f>IF(N195="zákl. přenesená",J195,0)</f>
        <v>0</v>
      </c>
      <c r="BH195" s="192">
        <f>IF(N195="sníž. přenesená",J195,0)</f>
        <v>0</v>
      </c>
      <c r="BI195" s="192">
        <f>IF(N195="nulová",J195,0)</f>
        <v>0</v>
      </c>
      <c r="BJ195" s="19" t="s">
        <v>85</v>
      </c>
      <c r="BK195" s="192">
        <f>ROUND(I195*H195,2)</f>
        <v>0</v>
      </c>
      <c r="BL195" s="19" t="s">
        <v>269</v>
      </c>
      <c r="BM195" s="191" t="s">
        <v>960</v>
      </c>
    </row>
    <row r="196" s="2" customFormat="1" ht="24.15" customHeight="1">
      <c r="A196" s="38"/>
      <c r="B196" s="179"/>
      <c r="C196" s="180" t="s">
        <v>642</v>
      </c>
      <c r="D196" s="180" t="s">
        <v>180</v>
      </c>
      <c r="E196" s="181" t="s">
        <v>1739</v>
      </c>
      <c r="F196" s="182" t="s">
        <v>1740</v>
      </c>
      <c r="G196" s="183" t="s">
        <v>650</v>
      </c>
      <c r="H196" s="184">
        <v>2</v>
      </c>
      <c r="I196" s="185"/>
      <c r="J196" s="186">
        <f>ROUND(I196*H196,2)</f>
        <v>0</v>
      </c>
      <c r="K196" s="182" t="s">
        <v>1</v>
      </c>
      <c r="L196" s="39"/>
      <c r="M196" s="187" t="s">
        <v>1</v>
      </c>
      <c r="N196" s="188" t="s">
        <v>42</v>
      </c>
      <c r="O196" s="77"/>
      <c r="P196" s="189">
        <f>O196*H196</f>
        <v>0</v>
      </c>
      <c r="Q196" s="189">
        <v>0</v>
      </c>
      <c r="R196" s="189">
        <f>Q196*H196</f>
        <v>0</v>
      </c>
      <c r="S196" s="189">
        <v>0</v>
      </c>
      <c r="T196" s="190">
        <f>S196*H196</f>
        <v>0</v>
      </c>
      <c r="U196" s="38"/>
      <c r="V196" s="38"/>
      <c r="W196" s="38"/>
      <c r="X196" s="38"/>
      <c r="Y196" s="38"/>
      <c r="Z196" s="38"/>
      <c r="AA196" s="38"/>
      <c r="AB196" s="38"/>
      <c r="AC196" s="38"/>
      <c r="AD196" s="38"/>
      <c r="AE196" s="38"/>
      <c r="AR196" s="191" t="s">
        <v>269</v>
      </c>
      <c r="AT196" s="191" t="s">
        <v>180</v>
      </c>
      <c r="AU196" s="191" t="s">
        <v>85</v>
      </c>
      <c r="AY196" s="19" t="s">
        <v>177</v>
      </c>
      <c r="BE196" s="192">
        <f>IF(N196="základní",J196,0)</f>
        <v>0</v>
      </c>
      <c r="BF196" s="192">
        <f>IF(N196="snížená",J196,0)</f>
        <v>0</v>
      </c>
      <c r="BG196" s="192">
        <f>IF(N196="zákl. přenesená",J196,0)</f>
        <v>0</v>
      </c>
      <c r="BH196" s="192">
        <f>IF(N196="sníž. přenesená",J196,0)</f>
        <v>0</v>
      </c>
      <c r="BI196" s="192">
        <f>IF(N196="nulová",J196,0)</f>
        <v>0</v>
      </c>
      <c r="BJ196" s="19" t="s">
        <v>85</v>
      </c>
      <c r="BK196" s="192">
        <f>ROUND(I196*H196,2)</f>
        <v>0</v>
      </c>
      <c r="BL196" s="19" t="s">
        <v>269</v>
      </c>
      <c r="BM196" s="191" t="s">
        <v>976</v>
      </c>
    </row>
    <row r="197" s="2" customFormat="1" ht="24.15" customHeight="1">
      <c r="A197" s="38"/>
      <c r="B197" s="179"/>
      <c r="C197" s="180" t="s">
        <v>647</v>
      </c>
      <c r="D197" s="180" t="s">
        <v>180</v>
      </c>
      <c r="E197" s="181" t="s">
        <v>1741</v>
      </c>
      <c r="F197" s="182" t="s">
        <v>1742</v>
      </c>
      <c r="G197" s="183" t="s">
        <v>650</v>
      </c>
      <c r="H197" s="184">
        <v>1</v>
      </c>
      <c r="I197" s="185"/>
      <c r="J197" s="186">
        <f>ROUND(I197*H197,2)</f>
        <v>0</v>
      </c>
      <c r="K197" s="182" t="s">
        <v>1</v>
      </c>
      <c r="L197" s="39"/>
      <c r="M197" s="187" t="s">
        <v>1</v>
      </c>
      <c r="N197" s="188" t="s">
        <v>42</v>
      </c>
      <c r="O197" s="77"/>
      <c r="P197" s="189">
        <f>O197*H197</f>
        <v>0</v>
      </c>
      <c r="Q197" s="189">
        <v>0</v>
      </c>
      <c r="R197" s="189">
        <f>Q197*H197</f>
        <v>0</v>
      </c>
      <c r="S197" s="189">
        <v>0</v>
      </c>
      <c r="T197" s="190">
        <f>S197*H197</f>
        <v>0</v>
      </c>
      <c r="U197" s="38"/>
      <c r="V197" s="38"/>
      <c r="W197" s="38"/>
      <c r="X197" s="38"/>
      <c r="Y197" s="38"/>
      <c r="Z197" s="38"/>
      <c r="AA197" s="38"/>
      <c r="AB197" s="38"/>
      <c r="AC197" s="38"/>
      <c r="AD197" s="38"/>
      <c r="AE197" s="38"/>
      <c r="AR197" s="191" t="s">
        <v>269</v>
      </c>
      <c r="AT197" s="191" t="s">
        <v>180</v>
      </c>
      <c r="AU197" s="191" t="s">
        <v>85</v>
      </c>
      <c r="AY197" s="19" t="s">
        <v>177</v>
      </c>
      <c r="BE197" s="192">
        <f>IF(N197="základní",J197,0)</f>
        <v>0</v>
      </c>
      <c r="BF197" s="192">
        <f>IF(N197="snížená",J197,0)</f>
        <v>0</v>
      </c>
      <c r="BG197" s="192">
        <f>IF(N197="zákl. přenesená",J197,0)</f>
        <v>0</v>
      </c>
      <c r="BH197" s="192">
        <f>IF(N197="sníž. přenesená",J197,0)</f>
        <v>0</v>
      </c>
      <c r="BI197" s="192">
        <f>IF(N197="nulová",J197,0)</f>
        <v>0</v>
      </c>
      <c r="BJ197" s="19" t="s">
        <v>85</v>
      </c>
      <c r="BK197" s="192">
        <f>ROUND(I197*H197,2)</f>
        <v>0</v>
      </c>
      <c r="BL197" s="19" t="s">
        <v>269</v>
      </c>
      <c r="BM197" s="191" t="s">
        <v>989</v>
      </c>
    </row>
    <row r="198" s="2" customFormat="1" ht="16.5" customHeight="1">
      <c r="A198" s="38"/>
      <c r="B198" s="179"/>
      <c r="C198" s="180" t="s">
        <v>653</v>
      </c>
      <c r="D198" s="180" t="s">
        <v>180</v>
      </c>
      <c r="E198" s="181" t="s">
        <v>1743</v>
      </c>
      <c r="F198" s="182" t="s">
        <v>1744</v>
      </c>
      <c r="G198" s="183" t="s">
        <v>650</v>
      </c>
      <c r="H198" s="184">
        <v>1</v>
      </c>
      <c r="I198" s="185"/>
      <c r="J198" s="186">
        <f>ROUND(I198*H198,2)</f>
        <v>0</v>
      </c>
      <c r="K198" s="182" t="s">
        <v>1</v>
      </c>
      <c r="L198" s="39"/>
      <c r="M198" s="187" t="s">
        <v>1</v>
      </c>
      <c r="N198" s="188" t="s">
        <v>42</v>
      </c>
      <c r="O198" s="77"/>
      <c r="P198" s="189">
        <f>O198*H198</f>
        <v>0</v>
      </c>
      <c r="Q198" s="189">
        <v>0</v>
      </c>
      <c r="R198" s="189">
        <f>Q198*H198</f>
        <v>0</v>
      </c>
      <c r="S198" s="189">
        <v>0</v>
      </c>
      <c r="T198" s="190">
        <f>S198*H198</f>
        <v>0</v>
      </c>
      <c r="U198" s="38"/>
      <c r="V198" s="38"/>
      <c r="W198" s="38"/>
      <c r="X198" s="38"/>
      <c r="Y198" s="38"/>
      <c r="Z198" s="38"/>
      <c r="AA198" s="38"/>
      <c r="AB198" s="38"/>
      <c r="AC198" s="38"/>
      <c r="AD198" s="38"/>
      <c r="AE198" s="38"/>
      <c r="AR198" s="191" t="s">
        <v>269</v>
      </c>
      <c r="AT198" s="191" t="s">
        <v>180</v>
      </c>
      <c r="AU198" s="191" t="s">
        <v>85</v>
      </c>
      <c r="AY198" s="19" t="s">
        <v>177</v>
      </c>
      <c r="BE198" s="192">
        <f>IF(N198="základní",J198,0)</f>
        <v>0</v>
      </c>
      <c r="BF198" s="192">
        <f>IF(N198="snížená",J198,0)</f>
        <v>0</v>
      </c>
      <c r="BG198" s="192">
        <f>IF(N198="zákl. přenesená",J198,0)</f>
        <v>0</v>
      </c>
      <c r="BH198" s="192">
        <f>IF(N198="sníž. přenesená",J198,0)</f>
        <v>0</v>
      </c>
      <c r="BI198" s="192">
        <f>IF(N198="nulová",J198,0)</f>
        <v>0</v>
      </c>
      <c r="BJ198" s="19" t="s">
        <v>85</v>
      </c>
      <c r="BK198" s="192">
        <f>ROUND(I198*H198,2)</f>
        <v>0</v>
      </c>
      <c r="BL198" s="19" t="s">
        <v>269</v>
      </c>
      <c r="BM198" s="191" t="s">
        <v>1000</v>
      </c>
    </row>
    <row r="199" s="2" customFormat="1" ht="16.5" customHeight="1">
      <c r="A199" s="38"/>
      <c r="B199" s="179"/>
      <c r="C199" s="180" t="s">
        <v>659</v>
      </c>
      <c r="D199" s="180" t="s">
        <v>180</v>
      </c>
      <c r="E199" s="181" t="s">
        <v>1745</v>
      </c>
      <c r="F199" s="182" t="s">
        <v>1746</v>
      </c>
      <c r="G199" s="183" t="s">
        <v>650</v>
      </c>
      <c r="H199" s="184">
        <v>1</v>
      </c>
      <c r="I199" s="185"/>
      <c r="J199" s="186">
        <f>ROUND(I199*H199,2)</f>
        <v>0</v>
      </c>
      <c r="K199" s="182" t="s">
        <v>1</v>
      </c>
      <c r="L199" s="39"/>
      <c r="M199" s="187" t="s">
        <v>1</v>
      </c>
      <c r="N199" s="188" t="s">
        <v>42</v>
      </c>
      <c r="O199" s="77"/>
      <c r="P199" s="189">
        <f>O199*H199</f>
        <v>0</v>
      </c>
      <c r="Q199" s="189">
        <v>0</v>
      </c>
      <c r="R199" s="189">
        <f>Q199*H199</f>
        <v>0</v>
      </c>
      <c r="S199" s="189">
        <v>0</v>
      </c>
      <c r="T199" s="190">
        <f>S199*H199</f>
        <v>0</v>
      </c>
      <c r="U199" s="38"/>
      <c r="V199" s="38"/>
      <c r="W199" s="38"/>
      <c r="X199" s="38"/>
      <c r="Y199" s="38"/>
      <c r="Z199" s="38"/>
      <c r="AA199" s="38"/>
      <c r="AB199" s="38"/>
      <c r="AC199" s="38"/>
      <c r="AD199" s="38"/>
      <c r="AE199" s="38"/>
      <c r="AR199" s="191" t="s">
        <v>269</v>
      </c>
      <c r="AT199" s="191" t="s">
        <v>180</v>
      </c>
      <c r="AU199" s="191" t="s">
        <v>85</v>
      </c>
      <c r="AY199" s="19" t="s">
        <v>177</v>
      </c>
      <c r="BE199" s="192">
        <f>IF(N199="základní",J199,0)</f>
        <v>0</v>
      </c>
      <c r="BF199" s="192">
        <f>IF(N199="snížená",J199,0)</f>
        <v>0</v>
      </c>
      <c r="BG199" s="192">
        <f>IF(N199="zákl. přenesená",J199,0)</f>
        <v>0</v>
      </c>
      <c r="BH199" s="192">
        <f>IF(N199="sníž. přenesená",J199,0)</f>
        <v>0</v>
      </c>
      <c r="BI199" s="192">
        <f>IF(N199="nulová",J199,0)</f>
        <v>0</v>
      </c>
      <c r="BJ199" s="19" t="s">
        <v>85</v>
      </c>
      <c r="BK199" s="192">
        <f>ROUND(I199*H199,2)</f>
        <v>0</v>
      </c>
      <c r="BL199" s="19" t="s">
        <v>269</v>
      </c>
      <c r="BM199" s="191" t="s">
        <v>1016</v>
      </c>
    </row>
    <row r="200" s="2" customFormat="1" ht="21.75" customHeight="1">
      <c r="A200" s="38"/>
      <c r="B200" s="179"/>
      <c r="C200" s="180" t="s">
        <v>664</v>
      </c>
      <c r="D200" s="180" t="s">
        <v>180</v>
      </c>
      <c r="E200" s="181" t="s">
        <v>1747</v>
      </c>
      <c r="F200" s="182" t="s">
        <v>1748</v>
      </c>
      <c r="G200" s="183" t="s">
        <v>650</v>
      </c>
      <c r="H200" s="184">
        <v>1</v>
      </c>
      <c r="I200" s="185"/>
      <c r="J200" s="186">
        <f>ROUND(I200*H200,2)</f>
        <v>0</v>
      </c>
      <c r="K200" s="182" t="s">
        <v>1</v>
      </c>
      <c r="L200" s="39"/>
      <c r="M200" s="187" t="s">
        <v>1</v>
      </c>
      <c r="N200" s="188" t="s">
        <v>42</v>
      </c>
      <c r="O200" s="77"/>
      <c r="P200" s="189">
        <f>O200*H200</f>
        <v>0</v>
      </c>
      <c r="Q200" s="189">
        <v>0</v>
      </c>
      <c r="R200" s="189">
        <f>Q200*H200</f>
        <v>0</v>
      </c>
      <c r="S200" s="189">
        <v>0</v>
      </c>
      <c r="T200" s="190">
        <f>S200*H200</f>
        <v>0</v>
      </c>
      <c r="U200" s="38"/>
      <c r="V200" s="38"/>
      <c r="W200" s="38"/>
      <c r="X200" s="38"/>
      <c r="Y200" s="38"/>
      <c r="Z200" s="38"/>
      <c r="AA200" s="38"/>
      <c r="AB200" s="38"/>
      <c r="AC200" s="38"/>
      <c r="AD200" s="38"/>
      <c r="AE200" s="38"/>
      <c r="AR200" s="191" t="s">
        <v>269</v>
      </c>
      <c r="AT200" s="191" t="s">
        <v>180</v>
      </c>
      <c r="AU200" s="191" t="s">
        <v>85</v>
      </c>
      <c r="AY200" s="19" t="s">
        <v>177</v>
      </c>
      <c r="BE200" s="192">
        <f>IF(N200="základní",J200,0)</f>
        <v>0</v>
      </c>
      <c r="BF200" s="192">
        <f>IF(N200="snížená",J200,0)</f>
        <v>0</v>
      </c>
      <c r="BG200" s="192">
        <f>IF(N200="zákl. přenesená",J200,0)</f>
        <v>0</v>
      </c>
      <c r="BH200" s="192">
        <f>IF(N200="sníž. přenesená",J200,0)</f>
        <v>0</v>
      </c>
      <c r="BI200" s="192">
        <f>IF(N200="nulová",J200,0)</f>
        <v>0</v>
      </c>
      <c r="BJ200" s="19" t="s">
        <v>85</v>
      </c>
      <c r="BK200" s="192">
        <f>ROUND(I200*H200,2)</f>
        <v>0</v>
      </c>
      <c r="BL200" s="19" t="s">
        <v>269</v>
      </c>
      <c r="BM200" s="191" t="s">
        <v>1025</v>
      </c>
    </row>
    <row r="201" s="2" customFormat="1" ht="16.5" customHeight="1">
      <c r="A201" s="38"/>
      <c r="B201" s="179"/>
      <c r="C201" s="180" t="s">
        <v>669</v>
      </c>
      <c r="D201" s="180" t="s">
        <v>180</v>
      </c>
      <c r="E201" s="181" t="s">
        <v>1749</v>
      </c>
      <c r="F201" s="182" t="s">
        <v>1750</v>
      </c>
      <c r="G201" s="183" t="s">
        <v>650</v>
      </c>
      <c r="H201" s="184">
        <v>1</v>
      </c>
      <c r="I201" s="185"/>
      <c r="J201" s="186">
        <f>ROUND(I201*H201,2)</f>
        <v>0</v>
      </c>
      <c r="K201" s="182" t="s">
        <v>1</v>
      </c>
      <c r="L201" s="39"/>
      <c r="M201" s="187" t="s">
        <v>1</v>
      </c>
      <c r="N201" s="188" t="s">
        <v>42</v>
      </c>
      <c r="O201" s="77"/>
      <c r="P201" s="189">
        <f>O201*H201</f>
        <v>0</v>
      </c>
      <c r="Q201" s="189">
        <v>0</v>
      </c>
      <c r="R201" s="189">
        <f>Q201*H201</f>
        <v>0</v>
      </c>
      <c r="S201" s="189">
        <v>0</v>
      </c>
      <c r="T201" s="190">
        <f>S201*H201</f>
        <v>0</v>
      </c>
      <c r="U201" s="38"/>
      <c r="V201" s="38"/>
      <c r="W201" s="38"/>
      <c r="X201" s="38"/>
      <c r="Y201" s="38"/>
      <c r="Z201" s="38"/>
      <c r="AA201" s="38"/>
      <c r="AB201" s="38"/>
      <c r="AC201" s="38"/>
      <c r="AD201" s="38"/>
      <c r="AE201" s="38"/>
      <c r="AR201" s="191" t="s">
        <v>269</v>
      </c>
      <c r="AT201" s="191" t="s">
        <v>180</v>
      </c>
      <c r="AU201" s="191" t="s">
        <v>85</v>
      </c>
      <c r="AY201" s="19" t="s">
        <v>177</v>
      </c>
      <c r="BE201" s="192">
        <f>IF(N201="základní",J201,0)</f>
        <v>0</v>
      </c>
      <c r="BF201" s="192">
        <f>IF(N201="snížená",J201,0)</f>
        <v>0</v>
      </c>
      <c r="BG201" s="192">
        <f>IF(N201="zákl. přenesená",J201,0)</f>
        <v>0</v>
      </c>
      <c r="BH201" s="192">
        <f>IF(N201="sníž. přenesená",J201,0)</f>
        <v>0</v>
      </c>
      <c r="BI201" s="192">
        <f>IF(N201="nulová",J201,0)</f>
        <v>0</v>
      </c>
      <c r="BJ201" s="19" t="s">
        <v>85</v>
      </c>
      <c r="BK201" s="192">
        <f>ROUND(I201*H201,2)</f>
        <v>0</v>
      </c>
      <c r="BL201" s="19" t="s">
        <v>269</v>
      </c>
      <c r="BM201" s="191" t="s">
        <v>1034</v>
      </c>
    </row>
    <row r="202" s="2" customFormat="1" ht="16.5" customHeight="1">
      <c r="A202" s="38"/>
      <c r="B202" s="179"/>
      <c r="C202" s="180" t="s">
        <v>674</v>
      </c>
      <c r="D202" s="180" t="s">
        <v>180</v>
      </c>
      <c r="E202" s="181" t="s">
        <v>1751</v>
      </c>
      <c r="F202" s="182" t="s">
        <v>1752</v>
      </c>
      <c r="G202" s="183" t="s">
        <v>650</v>
      </c>
      <c r="H202" s="184">
        <v>1</v>
      </c>
      <c r="I202" s="185"/>
      <c r="J202" s="186">
        <f>ROUND(I202*H202,2)</f>
        <v>0</v>
      </c>
      <c r="K202" s="182" t="s">
        <v>1</v>
      </c>
      <c r="L202" s="39"/>
      <c r="M202" s="187" t="s">
        <v>1</v>
      </c>
      <c r="N202" s="188" t="s">
        <v>42</v>
      </c>
      <c r="O202" s="77"/>
      <c r="P202" s="189">
        <f>O202*H202</f>
        <v>0</v>
      </c>
      <c r="Q202" s="189">
        <v>0</v>
      </c>
      <c r="R202" s="189">
        <f>Q202*H202</f>
        <v>0</v>
      </c>
      <c r="S202" s="189">
        <v>0</v>
      </c>
      <c r="T202" s="190">
        <f>S202*H202</f>
        <v>0</v>
      </c>
      <c r="U202" s="38"/>
      <c r="V202" s="38"/>
      <c r="W202" s="38"/>
      <c r="X202" s="38"/>
      <c r="Y202" s="38"/>
      <c r="Z202" s="38"/>
      <c r="AA202" s="38"/>
      <c r="AB202" s="38"/>
      <c r="AC202" s="38"/>
      <c r="AD202" s="38"/>
      <c r="AE202" s="38"/>
      <c r="AR202" s="191" t="s">
        <v>269</v>
      </c>
      <c r="AT202" s="191" t="s">
        <v>180</v>
      </c>
      <c r="AU202" s="191" t="s">
        <v>85</v>
      </c>
      <c r="AY202" s="19" t="s">
        <v>177</v>
      </c>
      <c r="BE202" s="192">
        <f>IF(N202="základní",J202,0)</f>
        <v>0</v>
      </c>
      <c r="BF202" s="192">
        <f>IF(N202="snížená",J202,0)</f>
        <v>0</v>
      </c>
      <c r="BG202" s="192">
        <f>IF(N202="zákl. přenesená",J202,0)</f>
        <v>0</v>
      </c>
      <c r="BH202" s="192">
        <f>IF(N202="sníž. přenesená",J202,0)</f>
        <v>0</v>
      </c>
      <c r="BI202" s="192">
        <f>IF(N202="nulová",J202,0)</f>
        <v>0</v>
      </c>
      <c r="BJ202" s="19" t="s">
        <v>85</v>
      </c>
      <c r="BK202" s="192">
        <f>ROUND(I202*H202,2)</f>
        <v>0</v>
      </c>
      <c r="BL202" s="19" t="s">
        <v>269</v>
      </c>
      <c r="BM202" s="191" t="s">
        <v>1042</v>
      </c>
    </row>
    <row r="203" s="2" customFormat="1" ht="16.5" customHeight="1">
      <c r="A203" s="38"/>
      <c r="B203" s="179"/>
      <c r="C203" s="180" t="s">
        <v>680</v>
      </c>
      <c r="D203" s="180" t="s">
        <v>180</v>
      </c>
      <c r="E203" s="181" t="s">
        <v>1753</v>
      </c>
      <c r="F203" s="182" t="s">
        <v>1754</v>
      </c>
      <c r="G203" s="183" t="s">
        <v>650</v>
      </c>
      <c r="H203" s="184">
        <v>6</v>
      </c>
      <c r="I203" s="185"/>
      <c r="J203" s="186">
        <f>ROUND(I203*H203,2)</f>
        <v>0</v>
      </c>
      <c r="K203" s="182" t="s">
        <v>1</v>
      </c>
      <c r="L203" s="39"/>
      <c r="M203" s="187" t="s">
        <v>1</v>
      </c>
      <c r="N203" s="188" t="s">
        <v>42</v>
      </c>
      <c r="O203" s="77"/>
      <c r="P203" s="189">
        <f>O203*H203</f>
        <v>0</v>
      </c>
      <c r="Q203" s="189">
        <v>0</v>
      </c>
      <c r="R203" s="189">
        <f>Q203*H203</f>
        <v>0</v>
      </c>
      <c r="S203" s="189">
        <v>0</v>
      </c>
      <c r="T203" s="190">
        <f>S203*H203</f>
        <v>0</v>
      </c>
      <c r="U203" s="38"/>
      <c r="V203" s="38"/>
      <c r="W203" s="38"/>
      <c r="X203" s="38"/>
      <c r="Y203" s="38"/>
      <c r="Z203" s="38"/>
      <c r="AA203" s="38"/>
      <c r="AB203" s="38"/>
      <c r="AC203" s="38"/>
      <c r="AD203" s="38"/>
      <c r="AE203" s="38"/>
      <c r="AR203" s="191" t="s">
        <v>269</v>
      </c>
      <c r="AT203" s="191" t="s">
        <v>180</v>
      </c>
      <c r="AU203" s="191" t="s">
        <v>85</v>
      </c>
      <c r="AY203" s="19" t="s">
        <v>177</v>
      </c>
      <c r="BE203" s="192">
        <f>IF(N203="základní",J203,0)</f>
        <v>0</v>
      </c>
      <c r="BF203" s="192">
        <f>IF(N203="snížená",J203,0)</f>
        <v>0</v>
      </c>
      <c r="BG203" s="192">
        <f>IF(N203="zákl. přenesená",J203,0)</f>
        <v>0</v>
      </c>
      <c r="BH203" s="192">
        <f>IF(N203="sníž. přenesená",J203,0)</f>
        <v>0</v>
      </c>
      <c r="BI203" s="192">
        <f>IF(N203="nulová",J203,0)</f>
        <v>0</v>
      </c>
      <c r="BJ203" s="19" t="s">
        <v>85</v>
      </c>
      <c r="BK203" s="192">
        <f>ROUND(I203*H203,2)</f>
        <v>0</v>
      </c>
      <c r="BL203" s="19" t="s">
        <v>269</v>
      </c>
      <c r="BM203" s="191" t="s">
        <v>1050</v>
      </c>
    </row>
    <row r="204" s="2" customFormat="1" ht="16.5" customHeight="1">
      <c r="A204" s="38"/>
      <c r="B204" s="179"/>
      <c r="C204" s="180" t="s">
        <v>684</v>
      </c>
      <c r="D204" s="180" t="s">
        <v>180</v>
      </c>
      <c r="E204" s="181" t="s">
        <v>1755</v>
      </c>
      <c r="F204" s="182" t="s">
        <v>1756</v>
      </c>
      <c r="G204" s="183" t="s">
        <v>183</v>
      </c>
      <c r="H204" s="184">
        <v>1</v>
      </c>
      <c r="I204" s="185"/>
      <c r="J204" s="186">
        <f>ROUND(I204*H204,2)</f>
        <v>0</v>
      </c>
      <c r="K204" s="182" t="s">
        <v>1</v>
      </c>
      <c r="L204" s="39"/>
      <c r="M204" s="187" t="s">
        <v>1</v>
      </c>
      <c r="N204" s="188" t="s">
        <v>42</v>
      </c>
      <c r="O204" s="77"/>
      <c r="P204" s="189">
        <f>O204*H204</f>
        <v>0</v>
      </c>
      <c r="Q204" s="189">
        <v>0</v>
      </c>
      <c r="R204" s="189">
        <f>Q204*H204</f>
        <v>0</v>
      </c>
      <c r="S204" s="189">
        <v>0</v>
      </c>
      <c r="T204" s="190">
        <f>S204*H204</f>
        <v>0</v>
      </c>
      <c r="U204" s="38"/>
      <c r="V204" s="38"/>
      <c r="W204" s="38"/>
      <c r="X204" s="38"/>
      <c r="Y204" s="38"/>
      <c r="Z204" s="38"/>
      <c r="AA204" s="38"/>
      <c r="AB204" s="38"/>
      <c r="AC204" s="38"/>
      <c r="AD204" s="38"/>
      <c r="AE204" s="38"/>
      <c r="AR204" s="191" t="s">
        <v>269</v>
      </c>
      <c r="AT204" s="191" t="s">
        <v>180</v>
      </c>
      <c r="AU204" s="191" t="s">
        <v>85</v>
      </c>
      <c r="AY204" s="19" t="s">
        <v>177</v>
      </c>
      <c r="BE204" s="192">
        <f>IF(N204="základní",J204,0)</f>
        <v>0</v>
      </c>
      <c r="BF204" s="192">
        <f>IF(N204="snížená",J204,0)</f>
        <v>0</v>
      </c>
      <c r="BG204" s="192">
        <f>IF(N204="zákl. přenesená",J204,0)</f>
        <v>0</v>
      </c>
      <c r="BH204" s="192">
        <f>IF(N204="sníž. přenesená",J204,0)</f>
        <v>0</v>
      </c>
      <c r="BI204" s="192">
        <f>IF(N204="nulová",J204,0)</f>
        <v>0</v>
      </c>
      <c r="BJ204" s="19" t="s">
        <v>85</v>
      </c>
      <c r="BK204" s="192">
        <f>ROUND(I204*H204,2)</f>
        <v>0</v>
      </c>
      <c r="BL204" s="19" t="s">
        <v>269</v>
      </c>
      <c r="BM204" s="191" t="s">
        <v>1058</v>
      </c>
    </row>
    <row r="205" s="12" customFormat="1" ht="25.92" customHeight="1">
      <c r="A205" s="12"/>
      <c r="B205" s="166"/>
      <c r="C205" s="12"/>
      <c r="D205" s="167" t="s">
        <v>76</v>
      </c>
      <c r="E205" s="168" t="s">
        <v>1586</v>
      </c>
      <c r="F205" s="168" t="s">
        <v>1757</v>
      </c>
      <c r="G205" s="12"/>
      <c r="H205" s="12"/>
      <c r="I205" s="169"/>
      <c r="J205" s="170">
        <f>BK205</f>
        <v>0</v>
      </c>
      <c r="K205" s="12"/>
      <c r="L205" s="166"/>
      <c r="M205" s="171"/>
      <c r="N205" s="172"/>
      <c r="O205" s="172"/>
      <c r="P205" s="173">
        <f>SUM(P206:P238)</f>
        <v>0</v>
      </c>
      <c r="Q205" s="172"/>
      <c r="R205" s="173">
        <f>SUM(R206:R238)</f>
        <v>0</v>
      </c>
      <c r="S205" s="172"/>
      <c r="T205" s="174">
        <f>SUM(T206:T238)</f>
        <v>0</v>
      </c>
      <c r="U205" s="12"/>
      <c r="V205" s="12"/>
      <c r="W205" s="12"/>
      <c r="X205" s="12"/>
      <c r="Y205" s="12"/>
      <c r="Z205" s="12"/>
      <c r="AA205" s="12"/>
      <c r="AB205" s="12"/>
      <c r="AC205" s="12"/>
      <c r="AD205" s="12"/>
      <c r="AE205" s="12"/>
      <c r="AR205" s="167" t="s">
        <v>85</v>
      </c>
      <c r="AT205" s="175" t="s">
        <v>76</v>
      </c>
      <c r="AU205" s="175" t="s">
        <v>77</v>
      </c>
      <c r="AY205" s="167" t="s">
        <v>177</v>
      </c>
      <c r="BK205" s="176">
        <f>SUM(BK206:BK238)</f>
        <v>0</v>
      </c>
    </row>
    <row r="206" s="2" customFormat="1" ht="16.5" customHeight="1">
      <c r="A206" s="38"/>
      <c r="B206" s="179"/>
      <c r="C206" s="180" t="s">
        <v>690</v>
      </c>
      <c r="D206" s="180" t="s">
        <v>180</v>
      </c>
      <c r="E206" s="181" t="s">
        <v>1758</v>
      </c>
      <c r="F206" s="182" t="s">
        <v>1759</v>
      </c>
      <c r="G206" s="183" t="s">
        <v>650</v>
      </c>
      <c r="H206" s="184">
        <v>35</v>
      </c>
      <c r="I206" s="185"/>
      <c r="J206" s="186">
        <f>ROUND(I206*H206,2)</f>
        <v>0</v>
      </c>
      <c r="K206" s="182" t="s">
        <v>1</v>
      </c>
      <c r="L206" s="39"/>
      <c r="M206" s="187" t="s">
        <v>1</v>
      </c>
      <c r="N206" s="188" t="s">
        <v>42</v>
      </c>
      <c r="O206" s="77"/>
      <c r="P206" s="189">
        <f>O206*H206</f>
        <v>0</v>
      </c>
      <c r="Q206" s="189">
        <v>0</v>
      </c>
      <c r="R206" s="189">
        <f>Q206*H206</f>
        <v>0</v>
      </c>
      <c r="S206" s="189">
        <v>0</v>
      </c>
      <c r="T206" s="190">
        <f>S206*H206</f>
        <v>0</v>
      </c>
      <c r="U206" s="38"/>
      <c r="V206" s="38"/>
      <c r="W206" s="38"/>
      <c r="X206" s="38"/>
      <c r="Y206" s="38"/>
      <c r="Z206" s="38"/>
      <c r="AA206" s="38"/>
      <c r="AB206" s="38"/>
      <c r="AC206" s="38"/>
      <c r="AD206" s="38"/>
      <c r="AE206" s="38"/>
      <c r="AR206" s="191" t="s">
        <v>269</v>
      </c>
      <c r="AT206" s="191" t="s">
        <v>180</v>
      </c>
      <c r="AU206" s="191" t="s">
        <v>85</v>
      </c>
      <c r="AY206" s="19" t="s">
        <v>177</v>
      </c>
      <c r="BE206" s="192">
        <f>IF(N206="základní",J206,0)</f>
        <v>0</v>
      </c>
      <c r="BF206" s="192">
        <f>IF(N206="snížená",J206,0)</f>
        <v>0</v>
      </c>
      <c r="BG206" s="192">
        <f>IF(N206="zákl. přenesená",J206,0)</f>
        <v>0</v>
      </c>
      <c r="BH206" s="192">
        <f>IF(N206="sníž. přenesená",J206,0)</f>
        <v>0</v>
      </c>
      <c r="BI206" s="192">
        <f>IF(N206="nulová",J206,0)</f>
        <v>0</v>
      </c>
      <c r="BJ206" s="19" t="s">
        <v>85</v>
      </c>
      <c r="BK206" s="192">
        <f>ROUND(I206*H206,2)</f>
        <v>0</v>
      </c>
      <c r="BL206" s="19" t="s">
        <v>269</v>
      </c>
      <c r="BM206" s="191" t="s">
        <v>1067</v>
      </c>
    </row>
    <row r="207" s="2" customFormat="1" ht="16.5" customHeight="1">
      <c r="A207" s="38"/>
      <c r="B207" s="179"/>
      <c r="C207" s="180" t="s">
        <v>694</v>
      </c>
      <c r="D207" s="180" t="s">
        <v>180</v>
      </c>
      <c r="E207" s="181" t="s">
        <v>1760</v>
      </c>
      <c r="F207" s="182" t="s">
        <v>1761</v>
      </c>
      <c r="G207" s="183" t="s">
        <v>650</v>
      </c>
      <c r="H207" s="184">
        <v>10</v>
      </c>
      <c r="I207" s="185"/>
      <c r="J207" s="186">
        <f>ROUND(I207*H207,2)</f>
        <v>0</v>
      </c>
      <c r="K207" s="182" t="s">
        <v>1</v>
      </c>
      <c r="L207" s="39"/>
      <c r="M207" s="187" t="s">
        <v>1</v>
      </c>
      <c r="N207" s="188" t="s">
        <v>42</v>
      </c>
      <c r="O207" s="77"/>
      <c r="P207" s="189">
        <f>O207*H207</f>
        <v>0</v>
      </c>
      <c r="Q207" s="189">
        <v>0</v>
      </c>
      <c r="R207" s="189">
        <f>Q207*H207</f>
        <v>0</v>
      </c>
      <c r="S207" s="189">
        <v>0</v>
      </c>
      <c r="T207" s="190">
        <f>S207*H207</f>
        <v>0</v>
      </c>
      <c r="U207" s="38"/>
      <c r="V207" s="38"/>
      <c r="W207" s="38"/>
      <c r="X207" s="38"/>
      <c r="Y207" s="38"/>
      <c r="Z207" s="38"/>
      <c r="AA207" s="38"/>
      <c r="AB207" s="38"/>
      <c r="AC207" s="38"/>
      <c r="AD207" s="38"/>
      <c r="AE207" s="38"/>
      <c r="AR207" s="191" t="s">
        <v>269</v>
      </c>
      <c r="AT207" s="191" t="s">
        <v>180</v>
      </c>
      <c r="AU207" s="191" t="s">
        <v>85</v>
      </c>
      <c r="AY207" s="19" t="s">
        <v>177</v>
      </c>
      <c r="BE207" s="192">
        <f>IF(N207="základní",J207,0)</f>
        <v>0</v>
      </c>
      <c r="BF207" s="192">
        <f>IF(N207="snížená",J207,0)</f>
        <v>0</v>
      </c>
      <c r="BG207" s="192">
        <f>IF(N207="zákl. přenesená",J207,0)</f>
        <v>0</v>
      </c>
      <c r="BH207" s="192">
        <f>IF(N207="sníž. přenesená",J207,0)</f>
        <v>0</v>
      </c>
      <c r="BI207" s="192">
        <f>IF(N207="nulová",J207,0)</f>
        <v>0</v>
      </c>
      <c r="BJ207" s="19" t="s">
        <v>85</v>
      </c>
      <c r="BK207" s="192">
        <f>ROUND(I207*H207,2)</f>
        <v>0</v>
      </c>
      <c r="BL207" s="19" t="s">
        <v>269</v>
      </c>
      <c r="BM207" s="191" t="s">
        <v>1076</v>
      </c>
    </row>
    <row r="208" s="2" customFormat="1" ht="16.5" customHeight="1">
      <c r="A208" s="38"/>
      <c r="B208" s="179"/>
      <c r="C208" s="180" t="s">
        <v>698</v>
      </c>
      <c r="D208" s="180" t="s">
        <v>180</v>
      </c>
      <c r="E208" s="181" t="s">
        <v>1762</v>
      </c>
      <c r="F208" s="182" t="s">
        <v>1763</v>
      </c>
      <c r="G208" s="183" t="s">
        <v>650</v>
      </c>
      <c r="H208" s="184">
        <v>2</v>
      </c>
      <c r="I208" s="185"/>
      <c r="J208" s="186">
        <f>ROUND(I208*H208,2)</f>
        <v>0</v>
      </c>
      <c r="K208" s="182" t="s">
        <v>1</v>
      </c>
      <c r="L208" s="39"/>
      <c r="M208" s="187" t="s">
        <v>1</v>
      </c>
      <c r="N208" s="188" t="s">
        <v>42</v>
      </c>
      <c r="O208" s="77"/>
      <c r="P208" s="189">
        <f>O208*H208</f>
        <v>0</v>
      </c>
      <c r="Q208" s="189">
        <v>0</v>
      </c>
      <c r="R208" s="189">
        <f>Q208*H208</f>
        <v>0</v>
      </c>
      <c r="S208" s="189">
        <v>0</v>
      </c>
      <c r="T208" s="190">
        <f>S208*H208</f>
        <v>0</v>
      </c>
      <c r="U208" s="38"/>
      <c r="V208" s="38"/>
      <c r="W208" s="38"/>
      <c r="X208" s="38"/>
      <c r="Y208" s="38"/>
      <c r="Z208" s="38"/>
      <c r="AA208" s="38"/>
      <c r="AB208" s="38"/>
      <c r="AC208" s="38"/>
      <c r="AD208" s="38"/>
      <c r="AE208" s="38"/>
      <c r="AR208" s="191" t="s">
        <v>269</v>
      </c>
      <c r="AT208" s="191" t="s">
        <v>180</v>
      </c>
      <c r="AU208" s="191" t="s">
        <v>85</v>
      </c>
      <c r="AY208" s="19" t="s">
        <v>177</v>
      </c>
      <c r="BE208" s="192">
        <f>IF(N208="základní",J208,0)</f>
        <v>0</v>
      </c>
      <c r="BF208" s="192">
        <f>IF(N208="snížená",J208,0)</f>
        <v>0</v>
      </c>
      <c r="BG208" s="192">
        <f>IF(N208="zákl. přenesená",J208,0)</f>
        <v>0</v>
      </c>
      <c r="BH208" s="192">
        <f>IF(N208="sníž. přenesená",J208,0)</f>
        <v>0</v>
      </c>
      <c r="BI208" s="192">
        <f>IF(N208="nulová",J208,0)</f>
        <v>0</v>
      </c>
      <c r="BJ208" s="19" t="s">
        <v>85</v>
      </c>
      <c r="BK208" s="192">
        <f>ROUND(I208*H208,2)</f>
        <v>0</v>
      </c>
      <c r="BL208" s="19" t="s">
        <v>269</v>
      </c>
      <c r="BM208" s="191" t="s">
        <v>1084</v>
      </c>
    </row>
    <row r="209" s="2" customFormat="1" ht="16.5" customHeight="1">
      <c r="A209" s="38"/>
      <c r="B209" s="179"/>
      <c r="C209" s="180" t="s">
        <v>702</v>
      </c>
      <c r="D209" s="180" t="s">
        <v>180</v>
      </c>
      <c r="E209" s="181" t="s">
        <v>1764</v>
      </c>
      <c r="F209" s="182" t="s">
        <v>1765</v>
      </c>
      <c r="G209" s="183" t="s">
        <v>369</v>
      </c>
      <c r="H209" s="184">
        <v>6</v>
      </c>
      <c r="I209" s="185"/>
      <c r="J209" s="186">
        <f>ROUND(I209*H209,2)</f>
        <v>0</v>
      </c>
      <c r="K209" s="182" t="s">
        <v>1</v>
      </c>
      <c r="L209" s="39"/>
      <c r="M209" s="187" t="s">
        <v>1</v>
      </c>
      <c r="N209" s="188" t="s">
        <v>42</v>
      </c>
      <c r="O209" s="77"/>
      <c r="P209" s="189">
        <f>O209*H209</f>
        <v>0</v>
      </c>
      <c r="Q209" s="189">
        <v>0</v>
      </c>
      <c r="R209" s="189">
        <f>Q209*H209</f>
        <v>0</v>
      </c>
      <c r="S209" s="189">
        <v>0</v>
      </c>
      <c r="T209" s="190">
        <f>S209*H209</f>
        <v>0</v>
      </c>
      <c r="U209" s="38"/>
      <c r="V209" s="38"/>
      <c r="W209" s="38"/>
      <c r="X209" s="38"/>
      <c r="Y209" s="38"/>
      <c r="Z209" s="38"/>
      <c r="AA209" s="38"/>
      <c r="AB209" s="38"/>
      <c r="AC209" s="38"/>
      <c r="AD209" s="38"/>
      <c r="AE209" s="38"/>
      <c r="AR209" s="191" t="s">
        <v>269</v>
      </c>
      <c r="AT209" s="191" t="s">
        <v>180</v>
      </c>
      <c r="AU209" s="191" t="s">
        <v>85</v>
      </c>
      <c r="AY209" s="19" t="s">
        <v>177</v>
      </c>
      <c r="BE209" s="192">
        <f>IF(N209="základní",J209,0)</f>
        <v>0</v>
      </c>
      <c r="BF209" s="192">
        <f>IF(N209="snížená",J209,0)</f>
        <v>0</v>
      </c>
      <c r="BG209" s="192">
        <f>IF(N209="zákl. přenesená",J209,0)</f>
        <v>0</v>
      </c>
      <c r="BH209" s="192">
        <f>IF(N209="sníž. přenesená",J209,0)</f>
        <v>0</v>
      </c>
      <c r="BI209" s="192">
        <f>IF(N209="nulová",J209,0)</f>
        <v>0</v>
      </c>
      <c r="BJ209" s="19" t="s">
        <v>85</v>
      </c>
      <c r="BK209" s="192">
        <f>ROUND(I209*H209,2)</f>
        <v>0</v>
      </c>
      <c r="BL209" s="19" t="s">
        <v>269</v>
      </c>
      <c r="BM209" s="191" t="s">
        <v>1093</v>
      </c>
    </row>
    <row r="210" s="2" customFormat="1" ht="16.5" customHeight="1">
      <c r="A210" s="38"/>
      <c r="B210" s="179"/>
      <c r="C210" s="180" t="s">
        <v>710</v>
      </c>
      <c r="D210" s="180" t="s">
        <v>180</v>
      </c>
      <c r="E210" s="181" t="s">
        <v>1766</v>
      </c>
      <c r="F210" s="182" t="s">
        <v>1767</v>
      </c>
      <c r="G210" s="183" t="s">
        <v>369</v>
      </c>
      <c r="H210" s="184">
        <v>52</v>
      </c>
      <c r="I210" s="185"/>
      <c r="J210" s="186">
        <f>ROUND(I210*H210,2)</f>
        <v>0</v>
      </c>
      <c r="K210" s="182" t="s">
        <v>1</v>
      </c>
      <c r="L210" s="39"/>
      <c r="M210" s="187" t="s">
        <v>1</v>
      </c>
      <c r="N210" s="188" t="s">
        <v>42</v>
      </c>
      <c r="O210" s="77"/>
      <c r="P210" s="189">
        <f>O210*H210</f>
        <v>0</v>
      </c>
      <c r="Q210" s="189">
        <v>0</v>
      </c>
      <c r="R210" s="189">
        <f>Q210*H210</f>
        <v>0</v>
      </c>
      <c r="S210" s="189">
        <v>0</v>
      </c>
      <c r="T210" s="190">
        <f>S210*H210</f>
        <v>0</v>
      </c>
      <c r="U210" s="38"/>
      <c r="V210" s="38"/>
      <c r="W210" s="38"/>
      <c r="X210" s="38"/>
      <c r="Y210" s="38"/>
      <c r="Z210" s="38"/>
      <c r="AA210" s="38"/>
      <c r="AB210" s="38"/>
      <c r="AC210" s="38"/>
      <c r="AD210" s="38"/>
      <c r="AE210" s="38"/>
      <c r="AR210" s="191" t="s">
        <v>269</v>
      </c>
      <c r="AT210" s="191" t="s">
        <v>180</v>
      </c>
      <c r="AU210" s="191" t="s">
        <v>85</v>
      </c>
      <c r="AY210" s="19" t="s">
        <v>177</v>
      </c>
      <c r="BE210" s="192">
        <f>IF(N210="základní",J210,0)</f>
        <v>0</v>
      </c>
      <c r="BF210" s="192">
        <f>IF(N210="snížená",J210,0)</f>
        <v>0</v>
      </c>
      <c r="BG210" s="192">
        <f>IF(N210="zákl. přenesená",J210,0)</f>
        <v>0</v>
      </c>
      <c r="BH210" s="192">
        <f>IF(N210="sníž. přenesená",J210,0)</f>
        <v>0</v>
      </c>
      <c r="BI210" s="192">
        <f>IF(N210="nulová",J210,0)</f>
        <v>0</v>
      </c>
      <c r="BJ210" s="19" t="s">
        <v>85</v>
      </c>
      <c r="BK210" s="192">
        <f>ROUND(I210*H210,2)</f>
        <v>0</v>
      </c>
      <c r="BL210" s="19" t="s">
        <v>269</v>
      </c>
      <c r="BM210" s="191" t="s">
        <v>1102</v>
      </c>
    </row>
    <row r="211" s="2" customFormat="1" ht="16.5" customHeight="1">
      <c r="A211" s="38"/>
      <c r="B211" s="179"/>
      <c r="C211" s="180" t="s">
        <v>718</v>
      </c>
      <c r="D211" s="180" t="s">
        <v>180</v>
      </c>
      <c r="E211" s="181" t="s">
        <v>1768</v>
      </c>
      <c r="F211" s="182" t="s">
        <v>1769</v>
      </c>
      <c r="G211" s="183" t="s">
        <v>369</v>
      </c>
      <c r="H211" s="184">
        <v>40</v>
      </c>
      <c r="I211" s="185"/>
      <c r="J211" s="186">
        <f>ROUND(I211*H211,2)</f>
        <v>0</v>
      </c>
      <c r="K211" s="182" t="s">
        <v>1</v>
      </c>
      <c r="L211" s="39"/>
      <c r="M211" s="187" t="s">
        <v>1</v>
      </c>
      <c r="N211" s="188" t="s">
        <v>42</v>
      </c>
      <c r="O211" s="77"/>
      <c r="P211" s="189">
        <f>O211*H211</f>
        <v>0</v>
      </c>
      <c r="Q211" s="189">
        <v>0</v>
      </c>
      <c r="R211" s="189">
        <f>Q211*H211</f>
        <v>0</v>
      </c>
      <c r="S211" s="189">
        <v>0</v>
      </c>
      <c r="T211" s="190">
        <f>S211*H211</f>
        <v>0</v>
      </c>
      <c r="U211" s="38"/>
      <c r="V211" s="38"/>
      <c r="W211" s="38"/>
      <c r="X211" s="38"/>
      <c r="Y211" s="38"/>
      <c r="Z211" s="38"/>
      <c r="AA211" s="38"/>
      <c r="AB211" s="38"/>
      <c r="AC211" s="38"/>
      <c r="AD211" s="38"/>
      <c r="AE211" s="38"/>
      <c r="AR211" s="191" t="s">
        <v>269</v>
      </c>
      <c r="AT211" s="191" t="s">
        <v>180</v>
      </c>
      <c r="AU211" s="191" t="s">
        <v>85</v>
      </c>
      <c r="AY211" s="19" t="s">
        <v>177</v>
      </c>
      <c r="BE211" s="192">
        <f>IF(N211="základní",J211,0)</f>
        <v>0</v>
      </c>
      <c r="BF211" s="192">
        <f>IF(N211="snížená",J211,0)</f>
        <v>0</v>
      </c>
      <c r="BG211" s="192">
        <f>IF(N211="zákl. přenesená",J211,0)</f>
        <v>0</v>
      </c>
      <c r="BH211" s="192">
        <f>IF(N211="sníž. přenesená",J211,0)</f>
        <v>0</v>
      </c>
      <c r="BI211" s="192">
        <f>IF(N211="nulová",J211,0)</f>
        <v>0</v>
      </c>
      <c r="BJ211" s="19" t="s">
        <v>85</v>
      </c>
      <c r="BK211" s="192">
        <f>ROUND(I211*H211,2)</f>
        <v>0</v>
      </c>
      <c r="BL211" s="19" t="s">
        <v>269</v>
      </c>
      <c r="BM211" s="191" t="s">
        <v>1112</v>
      </c>
    </row>
    <row r="212" s="2" customFormat="1" ht="16.5" customHeight="1">
      <c r="A212" s="38"/>
      <c r="B212" s="179"/>
      <c r="C212" s="180" t="s">
        <v>723</v>
      </c>
      <c r="D212" s="180" t="s">
        <v>180</v>
      </c>
      <c r="E212" s="181" t="s">
        <v>1770</v>
      </c>
      <c r="F212" s="182" t="s">
        <v>1771</v>
      </c>
      <c r="G212" s="183" t="s">
        <v>650</v>
      </c>
      <c r="H212" s="184">
        <v>1</v>
      </c>
      <c r="I212" s="185"/>
      <c r="J212" s="186">
        <f>ROUND(I212*H212,2)</f>
        <v>0</v>
      </c>
      <c r="K212" s="182" t="s">
        <v>1</v>
      </c>
      <c r="L212" s="39"/>
      <c r="M212" s="187" t="s">
        <v>1</v>
      </c>
      <c r="N212" s="188" t="s">
        <v>42</v>
      </c>
      <c r="O212" s="77"/>
      <c r="P212" s="189">
        <f>O212*H212</f>
        <v>0</v>
      </c>
      <c r="Q212" s="189">
        <v>0</v>
      </c>
      <c r="R212" s="189">
        <f>Q212*H212</f>
        <v>0</v>
      </c>
      <c r="S212" s="189">
        <v>0</v>
      </c>
      <c r="T212" s="190">
        <f>S212*H212</f>
        <v>0</v>
      </c>
      <c r="U212" s="38"/>
      <c r="V212" s="38"/>
      <c r="W212" s="38"/>
      <c r="X212" s="38"/>
      <c r="Y212" s="38"/>
      <c r="Z212" s="38"/>
      <c r="AA212" s="38"/>
      <c r="AB212" s="38"/>
      <c r="AC212" s="38"/>
      <c r="AD212" s="38"/>
      <c r="AE212" s="38"/>
      <c r="AR212" s="191" t="s">
        <v>269</v>
      </c>
      <c r="AT212" s="191" t="s">
        <v>180</v>
      </c>
      <c r="AU212" s="191" t="s">
        <v>85</v>
      </c>
      <c r="AY212" s="19" t="s">
        <v>177</v>
      </c>
      <c r="BE212" s="192">
        <f>IF(N212="základní",J212,0)</f>
        <v>0</v>
      </c>
      <c r="BF212" s="192">
        <f>IF(N212="snížená",J212,0)</f>
        <v>0</v>
      </c>
      <c r="BG212" s="192">
        <f>IF(N212="zákl. přenesená",J212,0)</f>
        <v>0</v>
      </c>
      <c r="BH212" s="192">
        <f>IF(N212="sníž. přenesená",J212,0)</f>
        <v>0</v>
      </c>
      <c r="BI212" s="192">
        <f>IF(N212="nulová",J212,0)</f>
        <v>0</v>
      </c>
      <c r="BJ212" s="19" t="s">
        <v>85</v>
      </c>
      <c r="BK212" s="192">
        <f>ROUND(I212*H212,2)</f>
        <v>0</v>
      </c>
      <c r="BL212" s="19" t="s">
        <v>269</v>
      </c>
      <c r="BM212" s="191" t="s">
        <v>1126</v>
      </c>
    </row>
    <row r="213" s="2" customFormat="1" ht="16.5" customHeight="1">
      <c r="A213" s="38"/>
      <c r="B213" s="179"/>
      <c r="C213" s="180" t="s">
        <v>728</v>
      </c>
      <c r="D213" s="180" t="s">
        <v>180</v>
      </c>
      <c r="E213" s="181" t="s">
        <v>1772</v>
      </c>
      <c r="F213" s="182" t="s">
        <v>1773</v>
      </c>
      <c r="G213" s="183" t="s">
        <v>650</v>
      </c>
      <c r="H213" s="184">
        <v>1</v>
      </c>
      <c r="I213" s="185"/>
      <c r="J213" s="186">
        <f>ROUND(I213*H213,2)</f>
        <v>0</v>
      </c>
      <c r="K213" s="182" t="s">
        <v>1</v>
      </c>
      <c r="L213" s="39"/>
      <c r="M213" s="187" t="s">
        <v>1</v>
      </c>
      <c r="N213" s="188" t="s">
        <v>42</v>
      </c>
      <c r="O213" s="77"/>
      <c r="P213" s="189">
        <f>O213*H213</f>
        <v>0</v>
      </c>
      <c r="Q213" s="189">
        <v>0</v>
      </c>
      <c r="R213" s="189">
        <f>Q213*H213</f>
        <v>0</v>
      </c>
      <c r="S213" s="189">
        <v>0</v>
      </c>
      <c r="T213" s="190">
        <f>S213*H213</f>
        <v>0</v>
      </c>
      <c r="U213" s="38"/>
      <c r="V213" s="38"/>
      <c r="W213" s="38"/>
      <c r="X213" s="38"/>
      <c r="Y213" s="38"/>
      <c r="Z213" s="38"/>
      <c r="AA213" s="38"/>
      <c r="AB213" s="38"/>
      <c r="AC213" s="38"/>
      <c r="AD213" s="38"/>
      <c r="AE213" s="38"/>
      <c r="AR213" s="191" t="s">
        <v>269</v>
      </c>
      <c r="AT213" s="191" t="s">
        <v>180</v>
      </c>
      <c r="AU213" s="191" t="s">
        <v>85</v>
      </c>
      <c r="AY213" s="19" t="s">
        <v>177</v>
      </c>
      <c r="BE213" s="192">
        <f>IF(N213="základní",J213,0)</f>
        <v>0</v>
      </c>
      <c r="BF213" s="192">
        <f>IF(N213="snížená",J213,0)</f>
        <v>0</v>
      </c>
      <c r="BG213" s="192">
        <f>IF(N213="zákl. přenesená",J213,0)</f>
        <v>0</v>
      </c>
      <c r="BH213" s="192">
        <f>IF(N213="sníž. přenesená",J213,0)</f>
        <v>0</v>
      </c>
      <c r="BI213" s="192">
        <f>IF(N213="nulová",J213,0)</f>
        <v>0</v>
      </c>
      <c r="BJ213" s="19" t="s">
        <v>85</v>
      </c>
      <c r="BK213" s="192">
        <f>ROUND(I213*H213,2)</f>
        <v>0</v>
      </c>
      <c r="BL213" s="19" t="s">
        <v>269</v>
      </c>
      <c r="BM213" s="191" t="s">
        <v>1138</v>
      </c>
    </row>
    <row r="214" s="2" customFormat="1" ht="16.5" customHeight="1">
      <c r="A214" s="38"/>
      <c r="B214" s="179"/>
      <c r="C214" s="180" t="s">
        <v>734</v>
      </c>
      <c r="D214" s="180" t="s">
        <v>180</v>
      </c>
      <c r="E214" s="181" t="s">
        <v>1774</v>
      </c>
      <c r="F214" s="182" t="s">
        <v>1775</v>
      </c>
      <c r="G214" s="183" t="s">
        <v>650</v>
      </c>
      <c r="H214" s="184">
        <v>28</v>
      </c>
      <c r="I214" s="185"/>
      <c r="J214" s="186">
        <f>ROUND(I214*H214,2)</f>
        <v>0</v>
      </c>
      <c r="K214" s="182" t="s">
        <v>1</v>
      </c>
      <c r="L214" s="39"/>
      <c r="M214" s="187" t="s">
        <v>1</v>
      </c>
      <c r="N214" s="188" t="s">
        <v>42</v>
      </c>
      <c r="O214" s="77"/>
      <c r="P214" s="189">
        <f>O214*H214</f>
        <v>0</v>
      </c>
      <c r="Q214" s="189">
        <v>0</v>
      </c>
      <c r="R214" s="189">
        <f>Q214*H214</f>
        <v>0</v>
      </c>
      <c r="S214" s="189">
        <v>0</v>
      </c>
      <c r="T214" s="190">
        <f>S214*H214</f>
        <v>0</v>
      </c>
      <c r="U214" s="38"/>
      <c r="V214" s="38"/>
      <c r="W214" s="38"/>
      <c r="X214" s="38"/>
      <c r="Y214" s="38"/>
      <c r="Z214" s="38"/>
      <c r="AA214" s="38"/>
      <c r="AB214" s="38"/>
      <c r="AC214" s="38"/>
      <c r="AD214" s="38"/>
      <c r="AE214" s="38"/>
      <c r="AR214" s="191" t="s">
        <v>269</v>
      </c>
      <c r="AT214" s="191" t="s">
        <v>180</v>
      </c>
      <c r="AU214" s="191" t="s">
        <v>85</v>
      </c>
      <c r="AY214" s="19" t="s">
        <v>177</v>
      </c>
      <c r="BE214" s="192">
        <f>IF(N214="základní",J214,0)</f>
        <v>0</v>
      </c>
      <c r="BF214" s="192">
        <f>IF(N214="snížená",J214,0)</f>
        <v>0</v>
      </c>
      <c r="BG214" s="192">
        <f>IF(N214="zákl. přenesená",J214,0)</f>
        <v>0</v>
      </c>
      <c r="BH214" s="192">
        <f>IF(N214="sníž. přenesená",J214,0)</f>
        <v>0</v>
      </c>
      <c r="BI214" s="192">
        <f>IF(N214="nulová",J214,0)</f>
        <v>0</v>
      </c>
      <c r="BJ214" s="19" t="s">
        <v>85</v>
      </c>
      <c r="BK214" s="192">
        <f>ROUND(I214*H214,2)</f>
        <v>0</v>
      </c>
      <c r="BL214" s="19" t="s">
        <v>269</v>
      </c>
      <c r="BM214" s="191" t="s">
        <v>1149</v>
      </c>
    </row>
    <row r="215" s="2" customFormat="1" ht="16.5" customHeight="1">
      <c r="A215" s="38"/>
      <c r="B215" s="179"/>
      <c r="C215" s="180" t="s">
        <v>738</v>
      </c>
      <c r="D215" s="180" t="s">
        <v>180</v>
      </c>
      <c r="E215" s="181" t="s">
        <v>1776</v>
      </c>
      <c r="F215" s="182" t="s">
        <v>1777</v>
      </c>
      <c r="G215" s="183" t="s">
        <v>650</v>
      </c>
      <c r="H215" s="184">
        <v>30</v>
      </c>
      <c r="I215" s="185"/>
      <c r="J215" s="186">
        <f>ROUND(I215*H215,2)</f>
        <v>0</v>
      </c>
      <c r="K215" s="182" t="s">
        <v>1</v>
      </c>
      <c r="L215" s="39"/>
      <c r="M215" s="187" t="s">
        <v>1</v>
      </c>
      <c r="N215" s="188" t="s">
        <v>42</v>
      </c>
      <c r="O215" s="77"/>
      <c r="P215" s="189">
        <f>O215*H215</f>
        <v>0</v>
      </c>
      <c r="Q215" s="189">
        <v>0</v>
      </c>
      <c r="R215" s="189">
        <f>Q215*H215</f>
        <v>0</v>
      </c>
      <c r="S215" s="189">
        <v>0</v>
      </c>
      <c r="T215" s="190">
        <f>S215*H215</f>
        <v>0</v>
      </c>
      <c r="U215" s="38"/>
      <c r="V215" s="38"/>
      <c r="W215" s="38"/>
      <c r="X215" s="38"/>
      <c r="Y215" s="38"/>
      <c r="Z215" s="38"/>
      <c r="AA215" s="38"/>
      <c r="AB215" s="38"/>
      <c r="AC215" s="38"/>
      <c r="AD215" s="38"/>
      <c r="AE215" s="38"/>
      <c r="AR215" s="191" t="s">
        <v>269</v>
      </c>
      <c r="AT215" s="191" t="s">
        <v>180</v>
      </c>
      <c r="AU215" s="191" t="s">
        <v>85</v>
      </c>
      <c r="AY215" s="19" t="s">
        <v>177</v>
      </c>
      <c r="BE215" s="192">
        <f>IF(N215="základní",J215,0)</f>
        <v>0</v>
      </c>
      <c r="BF215" s="192">
        <f>IF(N215="snížená",J215,0)</f>
        <v>0</v>
      </c>
      <c r="BG215" s="192">
        <f>IF(N215="zákl. přenesená",J215,0)</f>
        <v>0</v>
      </c>
      <c r="BH215" s="192">
        <f>IF(N215="sníž. přenesená",J215,0)</f>
        <v>0</v>
      </c>
      <c r="BI215" s="192">
        <f>IF(N215="nulová",J215,0)</f>
        <v>0</v>
      </c>
      <c r="BJ215" s="19" t="s">
        <v>85</v>
      </c>
      <c r="BK215" s="192">
        <f>ROUND(I215*H215,2)</f>
        <v>0</v>
      </c>
      <c r="BL215" s="19" t="s">
        <v>269</v>
      </c>
      <c r="BM215" s="191" t="s">
        <v>1161</v>
      </c>
    </row>
    <row r="216" s="2" customFormat="1" ht="16.5" customHeight="1">
      <c r="A216" s="38"/>
      <c r="B216" s="179"/>
      <c r="C216" s="180" t="s">
        <v>742</v>
      </c>
      <c r="D216" s="180" t="s">
        <v>180</v>
      </c>
      <c r="E216" s="181" t="s">
        <v>1778</v>
      </c>
      <c r="F216" s="182" t="s">
        <v>1779</v>
      </c>
      <c r="G216" s="183" t="s">
        <v>369</v>
      </c>
      <c r="H216" s="184">
        <v>120</v>
      </c>
      <c r="I216" s="185"/>
      <c r="J216" s="186">
        <f>ROUND(I216*H216,2)</f>
        <v>0</v>
      </c>
      <c r="K216" s="182" t="s">
        <v>1</v>
      </c>
      <c r="L216" s="39"/>
      <c r="M216" s="187" t="s">
        <v>1</v>
      </c>
      <c r="N216" s="188" t="s">
        <v>42</v>
      </c>
      <c r="O216" s="77"/>
      <c r="P216" s="189">
        <f>O216*H216</f>
        <v>0</v>
      </c>
      <c r="Q216" s="189">
        <v>0</v>
      </c>
      <c r="R216" s="189">
        <f>Q216*H216</f>
        <v>0</v>
      </c>
      <c r="S216" s="189">
        <v>0</v>
      </c>
      <c r="T216" s="190">
        <f>S216*H216</f>
        <v>0</v>
      </c>
      <c r="U216" s="38"/>
      <c r="V216" s="38"/>
      <c r="W216" s="38"/>
      <c r="X216" s="38"/>
      <c r="Y216" s="38"/>
      <c r="Z216" s="38"/>
      <c r="AA216" s="38"/>
      <c r="AB216" s="38"/>
      <c r="AC216" s="38"/>
      <c r="AD216" s="38"/>
      <c r="AE216" s="38"/>
      <c r="AR216" s="191" t="s">
        <v>269</v>
      </c>
      <c r="AT216" s="191" t="s">
        <v>180</v>
      </c>
      <c r="AU216" s="191" t="s">
        <v>85</v>
      </c>
      <c r="AY216" s="19" t="s">
        <v>177</v>
      </c>
      <c r="BE216" s="192">
        <f>IF(N216="základní",J216,0)</f>
        <v>0</v>
      </c>
      <c r="BF216" s="192">
        <f>IF(N216="snížená",J216,0)</f>
        <v>0</v>
      </c>
      <c r="BG216" s="192">
        <f>IF(N216="zákl. přenesená",J216,0)</f>
        <v>0</v>
      </c>
      <c r="BH216" s="192">
        <f>IF(N216="sníž. přenesená",J216,0)</f>
        <v>0</v>
      </c>
      <c r="BI216" s="192">
        <f>IF(N216="nulová",J216,0)</f>
        <v>0</v>
      </c>
      <c r="BJ216" s="19" t="s">
        <v>85</v>
      </c>
      <c r="BK216" s="192">
        <f>ROUND(I216*H216,2)</f>
        <v>0</v>
      </c>
      <c r="BL216" s="19" t="s">
        <v>269</v>
      </c>
      <c r="BM216" s="191" t="s">
        <v>1187</v>
      </c>
    </row>
    <row r="217" s="2" customFormat="1" ht="16.5" customHeight="1">
      <c r="A217" s="38"/>
      <c r="B217" s="179"/>
      <c r="C217" s="180" t="s">
        <v>748</v>
      </c>
      <c r="D217" s="180" t="s">
        <v>180</v>
      </c>
      <c r="E217" s="181" t="s">
        <v>1780</v>
      </c>
      <c r="F217" s="182" t="s">
        <v>1781</v>
      </c>
      <c r="G217" s="183" t="s">
        <v>369</v>
      </c>
      <c r="H217" s="184">
        <v>10</v>
      </c>
      <c r="I217" s="185"/>
      <c r="J217" s="186">
        <f>ROUND(I217*H217,2)</f>
        <v>0</v>
      </c>
      <c r="K217" s="182" t="s">
        <v>1</v>
      </c>
      <c r="L217" s="39"/>
      <c r="M217" s="187" t="s">
        <v>1</v>
      </c>
      <c r="N217" s="188" t="s">
        <v>42</v>
      </c>
      <c r="O217" s="77"/>
      <c r="P217" s="189">
        <f>O217*H217</f>
        <v>0</v>
      </c>
      <c r="Q217" s="189">
        <v>0</v>
      </c>
      <c r="R217" s="189">
        <f>Q217*H217</f>
        <v>0</v>
      </c>
      <c r="S217" s="189">
        <v>0</v>
      </c>
      <c r="T217" s="190">
        <f>S217*H217</f>
        <v>0</v>
      </c>
      <c r="U217" s="38"/>
      <c r="V217" s="38"/>
      <c r="W217" s="38"/>
      <c r="X217" s="38"/>
      <c r="Y217" s="38"/>
      <c r="Z217" s="38"/>
      <c r="AA217" s="38"/>
      <c r="AB217" s="38"/>
      <c r="AC217" s="38"/>
      <c r="AD217" s="38"/>
      <c r="AE217" s="38"/>
      <c r="AR217" s="191" t="s">
        <v>269</v>
      </c>
      <c r="AT217" s="191" t="s">
        <v>180</v>
      </c>
      <c r="AU217" s="191" t="s">
        <v>85</v>
      </c>
      <c r="AY217" s="19" t="s">
        <v>177</v>
      </c>
      <c r="BE217" s="192">
        <f>IF(N217="základní",J217,0)</f>
        <v>0</v>
      </c>
      <c r="BF217" s="192">
        <f>IF(N217="snížená",J217,0)</f>
        <v>0</v>
      </c>
      <c r="BG217" s="192">
        <f>IF(N217="zákl. přenesená",J217,0)</f>
        <v>0</v>
      </c>
      <c r="BH217" s="192">
        <f>IF(N217="sníž. přenesená",J217,0)</f>
        <v>0</v>
      </c>
      <c r="BI217" s="192">
        <f>IF(N217="nulová",J217,0)</f>
        <v>0</v>
      </c>
      <c r="BJ217" s="19" t="s">
        <v>85</v>
      </c>
      <c r="BK217" s="192">
        <f>ROUND(I217*H217,2)</f>
        <v>0</v>
      </c>
      <c r="BL217" s="19" t="s">
        <v>269</v>
      </c>
      <c r="BM217" s="191" t="s">
        <v>1197</v>
      </c>
    </row>
    <row r="218" s="2" customFormat="1" ht="16.5" customHeight="1">
      <c r="A218" s="38"/>
      <c r="B218" s="179"/>
      <c r="C218" s="180" t="s">
        <v>754</v>
      </c>
      <c r="D218" s="180" t="s">
        <v>180</v>
      </c>
      <c r="E218" s="181" t="s">
        <v>1782</v>
      </c>
      <c r="F218" s="182" t="s">
        <v>1783</v>
      </c>
      <c r="G218" s="183" t="s">
        <v>369</v>
      </c>
      <c r="H218" s="184">
        <v>477</v>
      </c>
      <c r="I218" s="185"/>
      <c r="J218" s="186">
        <f>ROUND(I218*H218,2)</f>
        <v>0</v>
      </c>
      <c r="K218" s="182" t="s">
        <v>1</v>
      </c>
      <c r="L218" s="39"/>
      <c r="M218" s="187" t="s">
        <v>1</v>
      </c>
      <c r="N218" s="188" t="s">
        <v>42</v>
      </c>
      <c r="O218" s="77"/>
      <c r="P218" s="189">
        <f>O218*H218</f>
        <v>0</v>
      </c>
      <c r="Q218" s="189">
        <v>0</v>
      </c>
      <c r="R218" s="189">
        <f>Q218*H218</f>
        <v>0</v>
      </c>
      <c r="S218" s="189">
        <v>0</v>
      </c>
      <c r="T218" s="190">
        <f>S218*H218</f>
        <v>0</v>
      </c>
      <c r="U218" s="38"/>
      <c r="V218" s="38"/>
      <c r="W218" s="38"/>
      <c r="X218" s="38"/>
      <c r="Y218" s="38"/>
      <c r="Z218" s="38"/>
      <c r="AA218" s="38"/>
      <c r="AB218" s="38"/>
      <c r="AC218" s="38"/>
      <c r="AD218" s="38"/>
      <c r="AE218" s="38"/>
      <c r="AR218" s="191" t="s">
        <v>269</v>
      </c>
      <c r="AT218" s="191" t="s">
        <v>180</v>
      </c>
      <c r="AU218" s="191" t="s">
        <v>85</v>
      </c>
      <c r="AY218" s="19" t="s">
        <v>177</v>
      </c>
      <c r="BE218" s="192">
        <f>IF(N218="základní",J218,0)</f>
        <v>0</v>
      </c>
      <c r="BF218" s="192">
        <f>IF(N218="snížená",J218,0)</f>
        <v>0</v>
      </c>
      <c r="BG218" s="192">
        <f>IF(N218="zákl. přenesená",J218,0)</f>
        <v>0</v>
      </c>
      <c r="BH218" s="192">
        <f>IF(N218="sníž. přenesená",J218,0)</f>
        <v>0</v>
      </c>
      <c r="BI218" s="192">
        <f>IF(N218="nulová",J218,0)</f>
        <v>0</v>
      </c>
      <c r="BJ218" s="19" t="s">
        <v>85</v>
      </c>
      <c r="BK218" s="192">
        <f>ROUND(I218*H218,2)</f>
        <v>0</v>
      </c>
      <c r="BL218" s="19" t="s">
        <v>269</v>
      </c>
      <c r="BM218" s="191" t="s">
        <v>1208</v>
      </c>
    </row>
    <row r="219" s="2" customFormat="1" ht="16.5" customHeight="1">
      <c r="A219" s="38"/>
      <c r="B219" s="179"/>
      <c r="C219" s="180" t="s">
        <v>759</v>
      </c>
      <c r="D219" s="180" t="s">
        <v>180</v>
      </c>
      <c r="E219" s="181" t="s">
        <v>1784</v>
      </c>
      <c r="F219" s="182" t="s">
        <v>1785</v>
      </c>
      <c r="G219" s="183" t="s">
        <v>650</v>
      </c>
      <c r="H219" s="184">
        <v>2</v>
      </c>
      <c r="I219" s="185"/>
      <c r="J219" s="186">
        <f>ROUND(I219*H219,2)</f>
        <v>0</v>
      </c>
      <c r="K219" s="182" t="s">
        <v>1</v>
      </c>
      <c r="L219" s="39"/>
      <c r="M219" s="187" t="s">
        <v>1</v>
      </c>
      <c r="N219" s="188" t="s">
        <v>42</v>
      </c>
      <c r="O219" s="77"/>
      <c r="P219" s="189">
        <f>O219*H219</f>
        <v>0</v>
      </c>
      <c r="Q219" s="189">
        <v>0</v>
      </c>
      <c r="R219" s="189">
        <f>Q219*H219</f>
        <v>0</v>
      </c>
      <c r="S219" s="189">
        <v>0</v>
      </c>
      <c r="T219" s="190">
        <f>S219*H219</f>
        <v>0</v>
      </c>
      <c r="U219" s="38"/>
      <c r="V219" s="38"/>
      <c r="W219" s="38"/>
      <c r="X219" s="38"/>
      <c r="Y219" s="38"/>
      <c r="Z219" s="38"/>
      <c r="AA219" s="38"/>
      <c r="AB219" s="38"/>
      <c r="AC219" s="38"/>
      <c r="AD219" s="38"/>
      <c r="AE219" s="38"/>
      <c r="AR219" s="191" t="s">
        <v>269</v>
      </c>
      <c r="AT219" s="191" t="s">
        <v>180</v>
      </c>
      <c r="AU219" s="191" t="s">
        <v>85</v>
      </c>
      <c r="AY219" s="19" t="s">
        <v>177</v>
      </c>
      <c r="BE219" s="192">
        <f>IF(N219="základní",J219,0)</f>
        <v>0</v>
      </c>
      <c r="BF219" s="192">
        <f>IF(N219="snížená",J219,0)</f>
        <v>0</v>
      </c>
      <c r="BG219" s="192">
        <f>IF(N219="zákl. přenesená",J219,0)</f>
        <v>0</v>
      </c>
      <c r="BH219" s="192">
        <f>IF(N219="sníž. přenesená",J219,0)</f>
        <v>0</v>
      </c>
      <c r="BI219" s="192">
        <f>IF(N219="nulová",J219,0)</f>
        <v>0</v>
      </c>
      <c r="BJ219" s="19" t="s">
        <v>85</v>
      </c>
      <c r="BK219" s="192">
        <f>ROUND(I219*H219,2)</f>
        <v>0</v>
      </c>
      <c r="BL219" s="19" t="s">
        <v>269</v>
      </c>
      <c r="BM219" s="191" t="s">
        <v>1226</v>
      </c>
    </row>
    <row r="220" s="2" customFormat="1" ht="16.5" customHeight="1">
      <c r="A220" s="38"/>
      <c r="B220" s="179"/>
      <c r="C220" s="180" t="s">
        <v>766</v>
      </c>
      <c r="D220" s="180" t="s">
        <v>180</v>
      </c>
      <c r="E220" s="181" t="s">
        <v>1786</v>
      </c>
      <c r="F220" s="182" t="s">
        <v>1787</v>
      </c>
      <c r="G220" s="183" t="s">
        <v>369</v>
      </c>
      <c r="H220" s="184">
        <v>64</v>
      </c>
      <c r="I220" s="185"/>
      <c r="J220" s="186">
        <f>ROUND(I220*H220,2)</f>
        <v>0</v>
      </c>
      <c r="K220" s="182" t="s">
        <v>1</v>
      </c>
      <c r="L220" s="39"/>
      <c r="M220" s="187" t="s">
        <v>1</v>
      </c>
      <c r="N220" s="188" t="s">
        <v>42</v>
      </c>
      <c r="O220" s="77"/>
      <c r="P220" s="189">
        <f>O220*H220</f>
        <v>0</v>
      </c>
      <c r="Q220" s="189">
        <v>0</v>
      </c>
      <c r="R220" s="189">
        <f>Q220*H220</f>
        <v>0</v>
      </c>
      <c r="S220" s="189">
        <v>0</v>
      </c>
      <c r="T220" s="190">
        <f>S220*H220</f>
        <v>0</v>
      </c>
      <c r="U220" s="38"/>
      <c r="V220" s="38"/>
      <c r="W220" s="38"/>
      <c r="X220" s="38"/>
      <c r="Y220" s="38"/>
      <c r="Z220" s="38"/>
      <c r="AA220" s="38"/>
      <c r="AB220" s="38"/>
      <c r="AC220" s="38"/>
      <c r="AD220" s="38"/>
      <c r="AE220" s="38"/>
      <c r="AR220" s="191" t="s">
        <v>269</v>
      </c>
      <c r="AT220" s="191" t="s">
        <v>180</v>
      </c>
      <c r="AU220" s="191" t="s">
        <v>85</v>
      </c>
      <c r="AY220" s="19" t="s">
        <v>177</v>
      </c>
      <c r="BE220" s="192">
        <f>IF(N220="základní",J220,0)</f>
        <v>0</v>
      </c>
      <c r="BF220" s="192">
        <f>IF(N220="snížená",J220,0)</f>
        <v>0</v>
      </c>
      <c r="BG220" s="192">
        <f>IF(N220="zákl. přenesená",J220,0)</f>
        <v>0</v>
      </c>
      <c r="BH220" s="192">
        <f>IF(N220="sníž. přenesená",J220,0)</f>
        <v>0</v>
      </c>
      <c r="BI220" s="192">
        <f>IF(N220="nulová",J220,0)</f>
        <v>0</v>
      </c>
      <c r="BJ220" s="19" t="s">
        <v>85</v>
      </c>
      <c r="BK220" s="192">
        <f>ROUND(I220*H220,2)</f>
        <v>0</v>
      </c>
      <c r="BL220" s="19" t="s">
        <v>269</v>
      </c>
      <c r="BM220" s="191" t="s">
        <v>1245</v>
      </c>
    </row>
    <row r="221" s="2" customFormat="1" ht="16.5" customHeight="1">
      <c r="A221" s="38"/>
      <c r="B221" s="179"/>
      <c r="C221" s="180" t="s">
        <v>772</v>
      </c>
      <c r="D221" s="180" t="s">
        <v>180</v>
      </c>
      <c r="E221" s="181" t="s">
        <v>1788</v>
      </c>
      <c r="F221" s="182" t="s">
        <v>1789</v>
      </c>
      <c r="G221" s="183" t="s">
        <v>369</v>
      </c>
      <c r="H221" s="184">
        <v>92</v>
      </c>
      <c r="I221" s="185"/>
      <c r="J221" s="186">
        <f>ROUND(I221*H221,2)</f>
        <v>0</v>
      </c>
      <c r="K221" s="182" t="s">
        <v>1</v>
      </c>
      <c r="L221" s="39"/>
      <c r="M221" s="187" t="s">
        <v>1</v>
      </c>
      <c r="N221" s="188" t="s">
        <v>42</v>
      </c>
      <c r="O221" s="77"/>
      <c r="P221" s="189">
        <f>O221*H221</f>
        <v>0</v>
      </c>
      <c r="Q221" s="189">
        <v>0</v>
      </c>
      <c r="R221" s="189">
        <f>Q221*H221</f>
        <v>0</v>
      </c>
      <c r="S221" s="189">
        <v>0</v>
      </c>
      <c r="T221" s="190">
        <f>S221*H221</f>
        <v>0</v>
      </c>
      <c r="U221" s="38"/>
      <c r="V221" s="38"/>
      <c r="W221" s="38"/>
      <c r="X221" s="38"/>
      <c r="Y221" s="38"/>
      <c r="Z221" s="38"/>
      <c r="AA221" s="38"/>
      <c r="AB221" s="38"/>
      <c r="AC221" s="38"/>
      <c r="AD221" s="38"/>
      <c r="AE221" s="38"/>
      <c r="AR221" s="191" t="s">
        <v>269</v>
      </c>
      <c r="AT221" s="191" t="s">
        <v>180</v>
      </c>
      <c r="AU221" s="191" t="s">
        <v>85</v>
      </c>
      <c r="AY221" s="19" t="s">
        <v>177</v>
      </c>
      <c r="BE221" s="192">
        <f>IF(N221="základní",J221,0)</f>
        <v>0</v>
      </c>
      <c r="BF221" s="192">
        <f>IF(N221="snížená",J221,0)</f>
        <v>0</v>
      </c>
      <c r="BG221" s="192">
        <f>IF(N221="zákl. přenesená",J221,0)</f>
        <v>0</v>
      </c>
      <c r="BH221" s="192">
        <f>IF(N221="sníž. přenesená",J221,0)</f>
        <v>0</v>
      </c>
      <c r="BI221" s="192">
        <f>IF(N221="nulová",J221,0)</f>
        <v>0</v>
      </c>
      <c r="BJ221" s="19" t="s">
        <v>85</v>
      </c>
      <c r="BK221" s="192">
        <f>ROUND(I221*H221,2)</f>
        <v>0</v>
      </c>
      <c r="BL221" s="19" t="s">
        <v>269</v>
      </c>
      <c r="BM221" s="191" t="s">
        <v>1255</v>
      </c>
    </row>
    <row r="222" s="2" customFormat="1" ht="16.5" customHeight="1">
      <c r="A222" s="38"/>
      <c r="B222" s="179"/>
      <c r="C222" s="180" t="s">
        <v>776</v>
      </c>
      <c r="D222" s="180" t="s">
        <v>180</v>
      </c>
      <c r="E222" s="181" t="s">
        <v>1790</v>
      </c>
      <c r="F222" s="182" t="s">
        <v>1791</v>
      </c>
      <c r="G222" s="183" t="s">
        <v>650</v>
      </c>
      <c r="H222" s="184">
        <v>30</v>
      </c>
      <c r="I222" s="185"/>
      <c r="J222" s="186">
        <f>ROUND(I222*H222,2)</f>
        <v>0</v>
      </c>
      <c r="K222" s="182" t="s">
        <v>1</v>
      </c>
      <c r="L222" s="39"/>
      <c r="M222" s="187" t="s">
        <v>1</v>
      </c>
      <c r="N222" s="188" t="s">
        <v>42</v>
      </c>
      <c r="O222" s="77"/>
      <c r="P222" s="189">
        <f>O222*H222</f>
        <v>0</v>
      </c>
      <c r="Q222" s="189">
        <v>0</v>
      </c>
      <c r="R222" s="189">
        <f>Q222*H222</f>
        <v>0</v>
      </c>
      <c r="S222" s="189">
        <v>0</v>
      </c>
      <c r="T222" s="190">
        <f>S222*H222</f>
        <v>0</v>
      </c>
      <c r="U222" s="38"/>
      <c r="V222" s="38"/>
      <c r="W222" s="38"/>
      <c r="X222" s="38"/>
      <c r="Y222" s="38"/>
      <c r="Z222" s="38"/>
      <c r="AA222" s="38"/>
      <c r="AB222" s="38"/>
      <c r="AC222" s="38"/>
      <c r="AD222" s="38"/>
      <c r="AE222" s="38"/>
      <c r="AR222" s="191" t="s">
        <v>269</v>
      </c>
      <c r="AT222" s="191" t="s">
        <v>180</v>
      </c>
      <c r="AU222" s="191" t="s">
        <v>85</v>
      </c>
      <c r="AY222" s="19" t="s">
        <v>177</v>
      </c>
      <c r="BE222" s="192">
        <f>IF(N222="základní",J222,0)</f>
        <v>0</v>
      </c>
      <c r="BF222" s="192">
        <f>IF(N222="snížená",J222,0)</f>
        <v>0</v>
      </c>
      <c r="BG222" s="192">
        <f>IF(N222="zákl. přenesená",J222,0)</f>
        <v>0</v>
      </c>
      <c r="BH222" s="192">
        <f>IF(N222="sníž. přenesená",J222,0)</f>
        <v>0</v>
      </c>
      <c r="BI222" s="192">
        <f>IF(N222="nulová",J222,0)</f>
        <v>0</v>
      </c>
      <c r="BJ222" s="19" t="s">
        <v>85</v>
      </c>
      <c r="BK222" s="192">
        <f>ROUND(I222*H222,2)</f>
        <v>0</v>
      </c>
      <c r="BL222" s="19" t="s">
        <v>269</v>
      </c>
      <c r="BM222" s="191" t="s">
        <v>1268</v>
      </c>
    </row>
    <row r="223" s="2" customFormat="1" ht="24.15" customHeight="1">
      <c r="A223" s="38"/>
      <c r="B223" s="179"/>
      <c r="C223" s="180" t="s">
        <v>781</v>
      </c>
      <c r="D223" s="180" t="s">
        <v>180</v>
      </c>
      <c r="E223" s="181" t="s">
        <v>1792</v>
      </c>
      <c r="F223" s="182" t="s">
        <v>1793</v>
      </c>
      <c r="G223" s="183" t="s">
        <v>650</v>
      </c>
      <c r="H223" s="184">
        <v>7</v>
      </c>
      <c r="I223" s="185"/>
      <c r="J223" s="186">
        <f>ROUND(I223*H223,2)</f>
        <v>0</v>
      </c>
      <c r="K223" s="182" t="s">
        <v>1</v>
      </c>
      <c r="L223" s="39"/>
      <c r="M223" s="187" t="s">
        <v>1</v>
      </c>
      <c r="N223" s="188" t="s">
        <v>42</v>
      </c>
      <c r="O223" s="77"/>
      <c r="P223" s="189">
        <f>O223*H223</f>
        <v>0</v>
      </c>
      <c r="Q223" s="189">
        <v>0</v>
      </c>
      <c r="R223" s="189">
        <f>Q223*H223</f>
        <v>0</v>
      </c>
      <c r="S223" s="189">
        <v>0</v>
      </c>
      <c r="T223" s="190">
        <f>S223*H223</f>
        <v>0</v>
      </c>
      <c r="U223" s="38"/>
      <c r="V223" s="38"/>
      <c r="W223" s="38"/>
      <c r="X223" s="38"/>
      <c r="Y223" s="38"/>
      <c r="Z223" s="38"/>
      <c r="AA223" s="38"/>
      <c r="AB223" s="38"/>
      <c r="AC223" s="38"/>
      <c r="AD223" s="38"/>
      <c r="AE223" s="38"/>
      <c r="AR223" s="191" t="s">
        <v>269</v>
      </c>
      <c r="AT223" s="191" t="s">
        <v>180</v>
      </c>
      <c r="AU223" s="191" t="s">
        <v>85</v>
      </c>
      <c r="AY223" s="19" t="s">
        <v>177</v>
      </c>
      <c r="BE223" s="192">
        <f>IF(N223="základní",J223,0)</f>
        <v>0</v>
      </c>
      <c r="BF223" s="192">
        <f>IF(N223="snížená",J223,0)</f>
        <v>0</v>
      </c>
      <c r="BG223" s="192">
        <f>IF(N223="zákl. přenesená",J223,0)</f>
        <v>0</v>
      </c>
      <c r="BH223" s="192">
        <f>IF(N223="sníž. přenesená",J223,0)</f>
        <v>0</v>
      </c>
      <c r="BI223" s="192">
        <f>IF(N223="nulová",J223,0)</f>
        <v>0</v>
      </c>
      <c r="BJ223" s="19" t="s">
        <v>85</v>
      </c>
      <c r="BK223" s="192">
        <f>ROUND(I223*H223,2)</f>
        <v>0</v>
      </c>
      <c r="BL223" s="19" t="s">
        <v>269</v>
      </c>
      <c r="BM223" s="191" t="s">
        <v>1288</v>
      </c>
    </row>
    <row r="224" s="2" customFormat="1" ht="16.5" customHeight="1">
      <c r="A224" s="38"/>
      <c r="B224" s="179"/>
      <c r="C224" s="180" t="s">
        <v>788</v>
      </c>
      <c r="D224" s="180" t="s">
        <v>180</v>
      </c>
      <c r="E224" s="181" t="s">
        <v>1794</v>
      </c>
      <c r="F224" s="182" t="s">
        <v>1795</v>
      </c>
      <c r="G224" s="183" t="s">
        <v>650</v>
      </c>
      <c r="H224" s="184">
        <v>43</v>
      </c>
      <c r="I224" s="185"/>
      <c r="J224" s="186">
        <f>ROUND(I224*H224,2)</f>
        <v>0</v>
      </c>
      <c r="K224" s="182" t="s">
        <v>1</v>
      </c>
      <c r="L224" s="39"/>
      <c r="M224" s="187" t="s">
        <v>1</v>
      </c>
      <c r="N224" s="188" t="s">
        <v>42</v>
      </c>
      <c r="O224" s="77"/>
      <c r="P224" s="189">
        <f>O224*H224</f>
        <v>0</v>
      </c>
      <c r="Q224" s="189">
        <v>0</v>
      </c>
      <c r="R224" s="189">
        <f>Q224*H224</f>
        <v>0</v>
      </c>
      <c r="S224" s="189">
        <v>0</v>
      </c>
      <c r="T224" s="190">
        <f>S224*H224</f>
        <v>0</v>
      </c>
      <c r="U224" s="38"/>
      <c r="V224" s="38"/>
      <c r="W224" s="38"/>
      <c r="X224" s="38"/>
      <c r="Y224" s="38"/>
      <c r="Z224" s="38"/>
      <c r="AA224" s="38"/>
      <c r="AB224" s="38"/>
      <c r="AC224" s="38"/>
      <c r="AD224" s="38"/>
      <c r="AE224" s="38"/>
      <c r="AR224" s="191" t="s">
        <v>269</v>
      </c>
      <c r="AT224" s="191" t="s">
        <v>180</v>
      </c>
      <c r="AU224" s="191" t="s">
        <v>85</v>
      </c>
      <c r="AY224" s="19" t="s">
        <v>177</v>
      </c>
      <c r="BE224" s="192">
        <f>IF(N224="základní",J224,0)</f>
        <v>0</v>
      </c>
      <c r="BF224" s="192">
        <f>IF(N224="snížená",J224,0)</f>
        <v>0</v>
      </c>
      <c r="BG224" s="192">
        <f>IF(N224="zákl. přenesená",J224,0)</f>
        <v>0</v>
      </c>
      <c r="BH224" s="192">
        <f>IF(N224="sníž. přenesená",J224,0)</f>
        <v>0</v>
      </c>
      <c r="BI224" s="192">
        <f>IF(N224="nulová",J224,0)</f>
        <v>0</v>
      </c>
      <c r="BJ224" s="19" t="s">
        <v>85</v>
      </c>
      <c r="BK224" s="192">
        <f>ROUND(I224*H224,2)</f>
        <v>0</v>
      </c>
      <c r="BL224" s="19" t="s">
        <v>269</v>
      </c>
      <c r="BM224" s="191" t="s">
        <v>1796</v>
      </c>
    </row>
    <row r="225" s="2" customFormat="1" ht="16.5" customHeight="1">
      <c r="A225" s="38"/>
      <c r="B225" s="179"/>
      <c r="C225" s="180" t="s">
        <v>793</v>
      </c>
      <c r="D225" s="180" t="s">
        <v>180</v>
      </c>
      <c r="E225" s="181" t="s">
        <v>1797</v>
      </c>
      <c r="F225" s="182" t="s">
        <v>1798</v>
      </c>
      <c r="G225" s="183" t="s">
        <v>650</v>
      </c>
      <c r="H225" s="184">
        <v>1</v>
      </c>
      <c r="I225" s="185"/>
      <c r="J225" s="186">
        <f>ROUND(I225*H225,2)</f>
        <v>0</v>
      </c>
      <c r="K225" s="182" t="s">
        <v>1</v>
      </c>
      <c r="L225" s="39"/>
      <c r="M225" s="187" t="s">
        <v>1</v>
      </c>
      <c r="N225" s="188" t="s">
        <v>42</v>
      </c>
      <c r="O225" s="77"/>
      <c r="P225" s="189">
        <f>O225*H225</f>
        <v>0</v>
      </c>
      <c r="Q225" s="189">
        <v>0</v>
      </c>
      <c r="R225" s="189">
        <f>Q225*H225</f>
        <v>0</v>
      </c>
      <c r="S225" s="189">
        <v>0</v>
      </c>
      <c r="T225" s="190">
        <f>S225*H225</f>
        <v>0</v>
      </c>
      <c r="U225" s="38"/>
      <c r="V225" s="38"/>
      <c r="W225" s="38"/>
      <c r="X225" s="38"/>
      <c r="Y225" s="38"/>
      <c r="Z225" s="38"/>
      <c r="AA225" s="38"/>
      <c r="AB225" s="38"/>
      <c r="AC225" s="38"/>
      <c r="AD225" s="38"/>
      <c r="AE225" s="38"/>
      <c r="AR225" s="191" t="s">
        <v>269</v>
      </c>
      <c r="AT225" s="191" t="s">
        <v>180</v>
      </c>
      <c r="AU225" s="191" t="s">
        <v>85</v>
      </c>
      <c r="AY225" s="19" t="s">
        <v>177</v>
      </c>
      <c r="BE225" s="192">
        <f>IF(N225="základní",J225,0)</f>
        <v>0</v>
      </c>
      <c r="BF225" s="192">
        <f>IF(N225="snížená",J225,0)</f>
        <v>0</v>
      </c>
      <c r="BG225" s="192">
        <f>IF(N225="zákl. přenesená",J225,0)</f>
        <v>0</v>
      </c>
      <c r="BH225" s="192">
        <f>IF(N225="sníž. přenesená",J225,0)</f>
        <v>0</v>
      </c>
      <c r="BI225" s="192">
        <f>IF(N225="nulová",J225,0)</f>
        <v>0</v>
      </c>
      <c r="BJ225" s="19" t="s">
        <v>85</v>
      </c>
      <c r="BK225" s="192">
        <f>ROUND(I225*H225,2)</f>
        <v>0</v>
      </c>
      <c r="BL225" s="19" t="s">
        <v>269</v>
      </c>
      <c r="BM225" s="191" t="s">
        <v>1799</v>
      </c>
    </row>
    <row r="226" s="2" customFormat="1" ht="16.5" customHeight="1">
      <c r="A226" s="38"/>
      <c r="B226" s="179"/>
      <c r="C226" s="180" t="s">
        <v>798</v>
      </c>
      <c r="D226" s="180" t="s">
        <v>180</v>
      </c>
      <c r="E226" s="181" t="s">
        <v>1800</v>
      </c>
      <c r="F226" s="182" t="s">
        <v>1801</v>
      </c>
      <c r="G226" s="183" t="s">
        <v>650</v>
      </c>
      <c r="H226" s="184">
        <v>4</v>
      </c>
      <c r="I226" s="185"/>
      <c r="J226" s="186">
        <f>ROUND(I226*H226,2)</f>
        <v>0</v>
      </c>
      <c r="K226" s="182" t="s">
        <v>1</v>
      </c>
      <c r="L226" s="39"/>
      <c r="M226" s="187" t="s">
        <v>1</v>
      </c>
      <c r="N226" s="188" t="s">
        <v>42</v>
      </c>
      <c r="O226" s="77"/>
      <c r="P226" s="189">
        <f>O226*H226</f>
        <v>0</v>
      </c>
      <c r="Q226" s="189">
        <v>0</v>
      </c>
      <c r="R226" s="189">
        <f>Q226*H226</f>
        <v>0</v>
      </c>
      <c r="S226" s="189">
        <v>0</v>
      </c>
      <c r="T226" s="190">
        <f>S226*H226</f>
        <v>0</v>
      </c>
      <c r="U226" s="38"/>
      <c r="V226" s="38"/>
      <c r="W226" s="38"/>
      <c r="X226" s="38"/>
      <c r="Y226" s="38"/>
      <c r="Z226" s="38"/>
      <c r="AA226" s="38"/>
      <c r="AB226" s="38"/>
      <c r="AC226" s="38"/>
      <c r="AD226" s="38"/>
      <c r="AE226" s="38"/>
      <c r="AR226" s="191" t="s">
        <v>269</v>
      </c>
      <c r="AT226" s="191" t="s">
        <v>180</v>
      </c>
      <c r="AU226" s="191" t="s">
        <v>85</v>
      </c>
      <c r="AY226" s="19" t="s">
        <v>177</v>
      </c>
      <c r="BE226" s="192">
        <f>IF(N226="základní",J226,0)</f>
        <v>0</v>
      </c>
      <c r="BF226" s="192">
        <f>IF(N226="snížená",J226,0)</f>
        <v>0</v>
      </c>
      <c r="BG226" s="192">
        <f>IF(N226="zákl. přenesená",J226,0)</f>
        <v>0</v>
      </c>
      <c r="BH226" s="192">
        <f>IF(N226="sníž. přenesená",J226,0)</f>
        <v>0</v>
      </c>
      <c r="BI226" s="192">
        <f>IF(N226="nulová",J226,0)</f>
        <v>0</v>
      </c>
      <c r="BJ226" s="19" t="s">
        <v>85</v>
      </c>
      <c r="BK226" s="192">
        <f>ROUND(I226*H226,2)</f>
        <v>0</v>
      </c>
      <c r="BL226" s="19" t="s">
        <v>269</v>
      </c>
      <c r="BM226" s="191" t="s">
        <v>1802</v>
      </c>
    </row>
    <row r="227" s="2" customFormat="1" ht="16.5" customHeight="1">
      <c r="A227" s="38"/>
      <c r="B227" s="179"/>
      <c r="C227" s="180" t="s">
        <v>801</v>
      </c>
      <c r="D227" s="180" t="s">
        <v>180</v>
      </c>
      <c r="E227" s="181" t="s">
        <v>1803</v>
      </c>
      <c r="F227" s="182" t="s">
        <v>1804</v>
      </c>
      <c r="G227" s="183" t="s">
        <v>650</v>
      </c>
      <c r="H227" s="184">
        <v>2</v>
      </c>
      <c r="I227" s="185"/>
      <c r="J227" s="186">
        <f>ROUND(I227*H227,2)</f>
        <v>0</v>
      </c>
      <c r="K227" s="182" t="s">
        <v>1</v>
      </c>
      <c r="L227" s="39"/>
      <c r="M227" s="187" t="s">
        <v>1</v>
      </c>
      <c r="N227" s="188" t="s">
        <v>42</v>
      </c>
      <c r="O227" s="77"/>
      <c r="P227" s="189">
        <f>O227*H227</f>
        <v>0</v>
      </c>
      <c r="Q227" s="189">
        <v>0</v>
      </c>
      <c r="R227" s="189">
        <f>Q227*H227</f>
        <v>0</v>
      </c>
      <c r="S227" s="189">
        <v>0</v>
      </c>
      <c r="T227" s="190">
        <f>S227*H227</f>
        <v>0</v>
      </c>
      <c r="U227" s="38"/>
      <c r="V227" s="38"/>
      <c r="W227" s="38"/>
      <c r="X227" s="38"/>
      <c r="Y227" s="38"/>
      <c r="Z227" s="38"/>
      <c r="AA227" s="38"/>
      <c r="AB227" s="38"/>
      <c r="AC227" s="38"/>
      <c r="AD227" s="38"/>
      <c r="AE227" s="38"/>
      <c r="AR227" s="191" t="s">
        <v>269</v>
      </c>
      <c r="AT227" s="191" t="s">
        <v>180</v>
      </c>
      <c r="AU227" s="191" t="s">
        <v>85</v>
      </c>
      <c r="AY227" s="19" t="s">
        <v>177</v>
      </c>
      <c r="BE227" s="192">
        <f>IF(N227="základní",J227,0)</f>
        <v>0</v>
      </c>
      <c r="BF227" s="192">
        <f>IF(N227="snížená",J227,0)</f>
        <v>0</v>
      </c>
      <c r="BG227" s="192">
        <f>IF(N227="zákl. přenesená",J227,0)</f>
        <v>0</v>
      </c>
      <c r="BH227" s="192">
        <f>IF(N227="sníž. přenesená",J227,0)</f>
        <v>0</v>
      </c>
      <c r="BI227" s="192">
        <f>IF(N227="nulová",J227,0)</f>
        <v>0</v>
      </c>
      <c r="BJ227" s="19" t="s">
        <v>85</v>
      </c>
      <c r="BK227" s="192">
        <f>ROUND(I227*H227,2)</f>
        <v>0</v>
      </c>
      <c r="BL227" s="19" t="s">
        <v>269</v>
      </c>
      <c r="BM227" s="191" t="s">
        <v>1805</v>
      </c>
    </row>
    <row r="228" s="2" customFormat="1" ht="16.5" customHeight="1">
      <c r="A228" s="38"/>
      <c r="B228" s="179"/>
      <c r="C228" s="180" t="s">
        <v>806</v>
      </c>
      <c r="D228" s="180" t="s">
        <v>180</v>
      </c>
      <c r="E228" s="181" t="s">
        <v>1806</v>
      </c>
      <c r="F228" s="182" t="s">
        <v>1807</v>
      </c>
      <c r="G228" s="183" t="s">
        <v>369</v>
      </c>
      <c r="H228" s="184">
        <v>110</v>
      </c>
      <c r="I228" s="185"/>
      <c r="J228" s="186">
        <f>ROUND(I228*H228,2)</f>
        <v>0</v>
      </c>
      <c r="K228" s="182" t="s">
        <v>1</v>
      </c>
      <c r="L228" s="39"/>
      <c r="M228" s="187" t="s">
        <v>1</v>
      </c>
      <c r="N228" s="188" t="s">
        <v>42</v>
      </c>
      <c r="O228" s="77"/>
      <c r="P228" s="189">
        <f>O228*H228</f>
        <v>0</v>
      </c>
      <c r="Q228" s="189">
        <v>0</v>
      </c>
      <c r="R228" s="189">
        <f>Q228*H228</f>
        <v>0</v>
      </c>
      <c r="S228" s="189">
        <v>0</v>
      </c>
      <c r="T228" s="190">
        <f>S228*H228</f>
        <v>0</v>
      </c>
      <c r="U228" s="38"/>
      <c r="V228" s="38"/>
      <c r="W228" s="38"/>
      <c r="X228" s="38"/>
      <c r="Y228" s="38"/>
      <c r="Z228" s="38"/>
      <c r="AA228" s="38"/>
      <c r="AB228" s="38"/>
      <c r="AC228" s="38"/>
      <c r="AD228" s="38"/>
      <c r="AE228" s="38"/>
      <c r="AR228" s="191" t="s">
        <v>269</v>
      </c>
      <c r="AT228" s="191" t="s">
        <v>180</v>
      </c>
      <c r="AU228" s="191" t="s">
        <v>85</v>
      </c>
      <c r="AY228" s="19" t="s">
        <v>177</v>
      </c>
      <c r="BE228" s="192">
        <f>IF(N228="základní",J228,0)</f>
        <v>0</v>
      </c>
      <c r="BF228" s="192">
        <f>IF(N228="snížená",J228,0)</f>
        <v>0</v>
      </c>
      <c r="BG228" s="192">
        <f>IF(N228="zákl. přenesená",J228,0)</f>
        <v>0</v>
      </c>
      <c r="BH228" s="192">
        <f>IF(N228="sníž. přenesená",J228,0)</f>
        <v>0</v>
      </c>
      <c r="BI228" s="192">
        <f>IF(N228="nulová",J228,0)</f>
        <v>0</v>
      </c>
      <c r="BJ228" s="19" t="s">
        <v>85</v>
      </c>
      <c r="BK228" s="192">
        <f>ROUND(I228*H228,2)</f>
        <v>0</v>
      </c>
      <c r="BL228" s="19" t="s">
        <v>269</v>
      </c>
      <c r="BM228" s="191" t="s">
        <v>1808</v>
      </c>
    </row>
    <row r="229" s="2" customFormat="1" ht="24.15" customHeight="1">
      <c r="A229" s="38"/>
      <c r="B229" s="179"/>
      <c r="C229" s="180" t="s">
        <v>811</v>
      </c>
      <c r="D229" s="180" t="s">
        <v>180</v>
      </c>
      <c r="E229" s="181" t="s">
        <v>1809</v>
      </c>
      <c r="F229" s="182" t="s">
        <v>1810</v>
      </c>
      <c r="G229" s="183" t="s">
        <v>369</v>
      </c>
      <c r="H229" s="184">
        <v>250</v>
      </c>
      <c r="I229" s="185"/>
      <c r="J229" s="186">
        <f>ROUND(I229*H229,2)</f>
        <v>0</v>
      </c>
      <c r="K229" s="182" t="s">
        <v>1</v>
      </c>
      <c r="L229" s="39"/>
      <c r="M229" s="187" t="s">
        <v>1</v>
      </c>
      <c r="N229" s="188" t="s">
        <v>42</v>
      </c>
      <c r="O229" s="77"/>
      <c r="P229" s="189">
        <f>O229*H229</f>
        <v>0</v>
      </c>
      <c r="Q229" s="189">
        <v>0</v>
      </c>
      <c r="R229" s="189">
        <f>Q229*H229</f>
        <v>0</v>
      </c>
      <c r="S229" s="189">
        <v>0</v>
      </c>
      <c r="T229" s="190">
        <f>S229*H229</f>
        <v>0</v>
      </c>
      <c r="U229" s="38"/>
      <c r="V229" s="38"/>
      <c r="W229" s="38"/>
      <c r="X229" s="38"/>
      <c r="Y229" s="38"/>
      <c r="Z229" s="38"/>
      <c r="AA229" s="38"/>
      <c r="AB229" s="38"/>
      <c r="AC229" s="38"/>
      <c r="AD229" s="38"/>
      <c r="AE229" s="38"/>
      <c r="AR229" s="191" t="s">
        <v>269</v>
      </c>
      <c r="AT229" s="191" t="s">
        <v>180</v>
      </c>
      <c r="AU229" s="191" t="s">
        <v>85</v>
      </c>
      <c r="AY229" s="19" t="s">
        <v>177</v>
      </c>
      <c r="BE229" s="192">
        <f>IF(N229="základní",J229,0)</f>
        <v>0</v>
      </c>
      <c r="BF229" s="192">
        <f>IF(N229="snížená",J229,0)</f>
        <v>0</v>
      </c>
      <c r="BG229" s="192">
        <f>IF(N229="zákl. přenesená",J229,0)</f>
        <v>0</v>
      </c>
      <c r="BH229" s="192">
        <f>IF(N229="sníž. přenesená",J229,0)</f>
        <v>0</v>
      </c>
      <c r="BI229" s="192">
        <f>IF(N229="nulová",J229,0)</f>
        <v>0</v>
      </c>
      <c r="BJ229" s="19" t="s">
        <v>85</v>
      </c>
      <c r="BK229" s="192">
        <f>ROUND(I229*H229,2)</f>
        <v>0</v>
      </c>
      <c r="BL229" s="19" t="s">
        <v>269</v>
      </c>
      <c r="BM229" s="191" t="s">
        <v>1811</v>
      </c>
    </row>
    <row r="230" s="2" customFormat="1" ht="24.15" customHeight="1">
      <c r="A230" s="38"/>
      <c r="B230" s="179"/>
      <c r="C230" s="180" t="s">
        <v>816</v>
      </c>
      <c r="D230" s="180" t="s">
        <v>180</v>
      </c>
      <c r="E230" s="181" t="s">
        <v>1812</v>
      </c>
      <c r="F230" s="182" t="s">
        <v>1813</v>
      </c>
      <c r="G230" s="183" t="s">
        <v>650</v>
      </c>
      <c r="H230" s="184">
        <v>30</v>
      </c>
      <c r="I230" s="185"/>
      <c r="J230" s="186">
        <f>ROUND(I230*H230,2)</f>
        <v>0</v>
      </c>
      <c r="K230" s="182" t="s">
        <v>1</v>
      </c>
      <c r="L230" s="39"/>
      <c r="M230" s="187" t="s">
        <v>1</v>
      </c>
      <c r="N230" s="188" t="s">
        <v>42</v>
      </c>
      <c r="O230" s="77"/>
      <c r="P230" s="189">
        <f>O230*H230</f>
        <v>0</v>
      </c>
      <c r="Q230" s="189">
        <v>0</v>
      </c>
      <c r="R230" s="189">
        <f>Q230*H230</f>
        <v>0</v>
      </c>
      <c r="S230" s="189">
        <v>0</v>
      </c>
      <c r="T230" s="190">
        <f>S230*H230</f>
        <v>0</v>
      </c>
      <c r="U230" s="38"/>
      <c r="V230" s="38"/>
      <c r="W230" s="38"/>
      <c r="X230" s="38"/>
      <c r="Y230" s="38"/>
      <c r="Z230" s="38"/>
      <c r="AA230" s="38"/>
      <c r="AB230" s="38"/>
      <c r="AC230" s="38"/>
      <c r="AD230" s="38"/>
      <c r="AE230" s="38"/>
      <c r="AR230" s="191" t="s">
        <v>269</v>
      </c>
      <c r="AT230" s="191" t="s">
        <v>180</v>
      </c>
      <c r="AU230" s="191" t="s">
        <v>85</v>
      </c>
      <c r="AY230" s="19" t="s">
        <v>177</v>
      </c>
      <c r="BE230" s="192">
        <f>IF(N230="základní",J230,0)</f>
        <v>0</v>
      </c>
      <c r="BF230" s="192">
        <f>IF(N230="snížená",J230,0)</f>
        <v>0</v>
      </c>
      <c r="BG230" s="192">
        <f>IF(N230="zákl. přenesená",J230,0)</f>
        <v>0</v>
      </c>
      <c r="BH230" s="192">
        <f>IF(N230="sníž. přenesená",J230,0)</f>
        <v>0</v>
      </c>
      <c r="BI230" s="192">
        <f>IF(N230="nulová",J230,0)</f>
        <v>0</v>
      </c>
      <c r="BJ230" s="19" t="s">
        <v>85</v>
      </c>
      <c r="BK230" s="192">
        <f>ROUND(I230*H230,2)</f>
        <v>0</v>
      </c>
      <c r="BL230" s="19" t="s">
        <v>269</v>
      </c>
      <c r="BM230" s="191" t="s">
        <v>1814</v>
      </c>
    </row>
    <row r="231" s="2" customFormat="1" ht="16.5" customHeight="1">
      <c r="A231" s="38"/>
      <c r="B231" s="179"/>
      <c r="C231" s="180" t="s">
        <v>820</v>
      </c>
      <c r="D231" s="180" t="s">
        <v>180</v>
      </c>
      <c r="E231" s="181" t="s">
        <v>1815</v>
      </c>
      <c r="F231" s="182" t="s">
        <v>1816</v>
      </c>
      <c r="G231" s="183" t="s">
        <v>650</v>
      </c>
      <c r="H231" s="184">
        <v>1</v>
      </c>
      <c r="I231" s="185"/>
      <c r="J231" s="186">
        <f>ROUND(I231*H231,2)</f>
        <v>0</v>
      </c>
      <c r="K231" s="182" t="s">
        <v>1</v>
      </c>
      <c r="L231" s="39"/>
      <c r="M231" s="187" t="s">
        <v>1</v>
      </c>
      <c r="N231" s="188" t="s">
        <v>42</v>
      </c>
      <c r="O231" s="77"/>
      <c r="P231" s="189">
        <f>O231*H231</f>
        <v>0</v>
      </c>
      <c r="Q231" s="189">
        <v>0</v>
      </c>
      <c r="R231" s="189">
        <f>Q231*H231</f>
        <v>0</v>
      </c>
      <c r="S231" s="189">
        <v>0</v>
      </c>
      <c r="T231" s="190">
        <f>S231*H231</f>
        <v>0</v>
      </c>
      <c r="U231" s="38"/>
      <c r="V231" s="38"/>
      <c r="W231" s="38"/>
      <c r="X231" s="38"/>
      <c r="Y231" s="38"/>
      <c r="Z231" s="38"/>
      <c r="AA231" s="38"/>
      <c r="AB231" s="38"/>
      <c r="AC231" s="38"/>
      <c r="AD231" s="38"/>
      <c r="AE231" s="38"/>
      <c r="AR231" s="191" t="s">
        <v>269</v>
      </c>
      <c r="AT231" s="191" t="s">
        <v>180</v>
      </c>
      <c r="AU231" s="191" t="s">
        <v>85</v>
      </c>
      <c r="AY231" s="19" t="s">
        <v>177</v>
      </c>
      <c r="BE231" s="192">
        <f>IF(N231="základní",J231,0)</f>
        <v>0</v>
      </c>
      <c r="BF231" s="192">
        <f>IF(N231="snížená",J231,0)</f>
        <v>0</v>
      </c>
      <c r="BG231" s="192">
        <f>IF(N231="zákl. přenesená",J231,0)</f>
        <v>0</v>
      </c>
      <c r="BH231" s="192">
        <f>IF(N231="sníž. přenesená",J231,0)</f>
        <v>0</v>
      </c>
      <c r="BI231" s="192">
        <f>IF(N231="nulová",J231,0)</f>
        <v>0</v>
      </c>
      <c r="BJ231" s="19" t="s">
        <v>85</v>
      </c>
      <c r="BK231" s="192">
        <f>ROUND(I231*H231,2)</f>
        <v>0</v>
      </c>
      <c r="BL231" s="19" t="s">
        <v>269</v>
      </c>
      <c r="BM231" s="191" t="s">
        <v>1817</v>
      </c>
    </row>
    <row r="232" s="2" customFormat="1" ht="16.5" customHeight="1">
      <c r="A232" s="38"/>
      <c r="B232" s="179"/>
      <c r="C232" s="180" t="s">
        <v>824</v>
      </c>
      <c r="D232" s="180" t="s">
        <v>180</v>
      </c>
      <c r="E232" s="181" t="s">
        <v>1818</v>
      </c>
      <c r="F232" s="182" t="s">
        <v>1819</v>
      </c>
      <c r="G232" s="183" t="s">
        <v>369</v>
      </c>
      <c r="H232" s="184">
        <v>60</v>
      </c>
      <c r="I232" s="185"/>
      <c r="J232" s="186">
        <f>ROUND(I232*H232,2)</f>
        <v>0</v>
      </c>
      <c r="K232" s="182" t="s">
        <v>1</v>
      </c>
      <c r="L232" s="39"/>
      <c r="M232" s="187" t="s">
        <v>1</v>
      </c>
      <c r="N232" s="188" t="s">
        <v>42</v>
      </c>
      <c r="O232" s="77"/>
      <c r="P232" s="189">
        <f>O232*H232</f>
        <v>0</v>
      </c>
      <c r="Q232" s="189">
        <v>0</v>
      </c>
      <c r="R232" s="189">
        <f>Q232*H232</f>
        <v>0</v>
      </c>
      <c r="S232" s="189">
        <v>0</v>
      </c>
      <c r="T232" s="190">
        <f>S232*H232</f>
        <v>0</v>
      </c>
      <c r="U232" s="38"/>
      <c r="V232" s="38"/>
      <c r="W232" s="38"/>
      <c r="X232" s="38"/>
      <c r="Y232" s="38"/>
      <c r="Z232" s="38"/>
      <c r="AA232" s="38"/>
      <c r="AB232" s="38"/>
      <c r="AC232" s="38"/>
      <c r="AD232" s="38"/>
      <c r="AE232" s="38"/>
      <c r="AR232" s="191" t="s">
        <v>269</v>
      </c>
      <c r="AT232" s="191" t="s">
        <v>180</v>
      </c>
      <c r="AU232" s="191" t="s">
        <v>85</v>
      </c>
      <c r="AY232" s="19" t="s">
        <v>177</v>
      </c>
      <c r="BE232" s="192">
        <f>IF(N232="základní",J232,0)</f>
        <v>0</v>
      </c>
      <c r="BF232" s="192">
        <f>IF(N232="snížená",J232,0)</f>
        <v>0</v>
      </c>
      <c r="BG232" s="192">
        <f>IF(N232="zákl. přenesená",J232,0)</f>
        <v>0</v>
      </c>
      <c r="BH232" s="192">
        <f>IF(N232="sníž. přenesená",J232,0)</f>
        <v>0</v>
      </c>
      <c r="BI232" s="192">
        <f>IF(N232="nulová",J232,0)</f>
        <v>0</v>
      </c>
      <c r="BJ232" s="19" t="s">
        <v>85</v>
      </c>
      <c r="BK232" s="192">
        <f>ROUND(I232*H232,2)</f>
        <v>0</v>
      </c>
      <c r="BL232" s="19" t="s">
        <v>269</v>
      </c>
      <c r="BM232" s="191" t="s">
        <v>1820</v>
      </c>
    </row>
    <row r="233" s="2" customFormat="1" ht="16.5" customHeight="1">
      <c r="A233" s="38"/>
      <c r="B233" s="179"/>
      <c r="C233" s="180" t="s">
        <v>830</v>
      </c>
      <c r="D233" s="180" t="s">
        <v>180</v>
      </c>
      <c r="E233" s="181" t="s">
        <v>1821</v>
      </c>
      <c r="F233" s="182" t="s">
        <v>1822</v>
      </c>
      <c r="G233" s="183" t="s">
        <v>1823</v>
      </c>
      <c r="H233" s="184">
        <v>1</v>
      </c>
      <c r="I233" s="185"/>
      <c r="J233" s="186">
        <f>ROUND(I233*H233,2)</f>
        <v>0</v>
      </c>
      <c r="K233" s="182" t="s">
        <v>1</v>
      </c>
      <c r="L233" s="39"/>
      <c r="M233" s="187" t="s">
        <v>1</v>
      </c>
      <c r="N233" s="188" t="s">
        <v>42</v>
      </c>
      <c r="O233" s="77"/>
      <c r="P233" s="189">
        <f>O233*H233</f>
        <v>0</v>
      </c>
      <c r="Q233" s="189">
        <v>0</v>
      </c>
      <c r="R233" s="189">
        <f>Q233*H233</f>
        <v>0</v>
      </c>
      <c r="S233" s="189">
        <v>0</v>
      </c>
      <c r="T233" s="190">
        <f>S233*H233</f>
        <v>0</v>
      </c>
      <c r="U233" s="38"/>
      <c r="V233" s="38"/>
      <c r="W233" s="38"/>
      <c r="X233" s="38"/>
      <c r="Y233" s="38"/>
      <c r="Z233" s="38"/>
      <c r="AA233" s="38"/>
      <c r="AB233" s="38"/>
      <c r="AC233" s="38"/>
      <c r="AD233" s="38"/>
      <c r="AE233" s="38"/>
      <c r="AR233" s="191" t="s">
        <v>269</v>
      </c>
      <c r="AT233" s="191" t="s">
        <v>180</v>
      </c>
      <c r="AU233" s="191" t="s">
        <v>85</v>
      </c>
      <c r="AY233" s="19" t="s">
        <v>177</v>
      </c>
      <c r="BE233" s="192">
        <f>IF(N233="základní",J233,0)</f>
        <v>0</v>
      </c>
      <c r="BF233" s="192">
        <f>IF(N233="snížená",J233,0)</f>
        <v>0</v>
      </c>
      <c r="BG233" s="192">
        <f>IF(N233="zákl. přenesená",J233,0)</f>
        <v>0</v>
      </c>
      <c r="BH233" s="192">
        <f>IF(N233="sníž. přenesená",J233,0)</f>
        <v>0</v>
      </c>
      <c r="BI233" s="192">
        <f>IF(N233="nulová",J233,0)</f>
        <v>0</v>
      </c>
      <c r="BJ233" s="19" t="s">
        <v>85</v>
      </c>
      <c r="BK233" s="192">
        <f>ROUND(I233*H233,2)</f>
        <v>0</v>
      </c>
      <c r="BL233" s="19" t="s">
        <v>269</v>
      </c>
      <c r="BM233" s="191" t="s">
        <v>1824</v>
      </c>
    </row>
    <row r="234" s="2" customFormat="1" ht="24.15" customHeight="1">
      <c r="A234" s="38"/>
      <c r="B234" s="179"/>
      <c r="C234" s="180" t="s">
        <v>839</v>
      </c>
      <c r="D234" s="180" t="s">
        <v>180</v>
      </c>
      <c r="E234" s="181" t="s">
        <v>1825</v>
      </c>
      <c r="F234" s="182" t="s">
        <v>1826</v>
      </c>
      <c r="G234" s="183" t="s">
        <v>1823</v>
      </c>
      <c r="H234" s="184">
        <v>1</v>
      </c>
      <c r="I234" s="185"/>
      <c r="J234" s="186">
        <f>ROUND(I234*H234,2)</f>
        <v>0</v>
      </c>
      <c r="K234" s="182" t="s">
        <v>1</v>
      </c>
      <c r="L234" s="39"/>
      <c r="M234" s="187" t="s">
        <v>1</v>
      </c>
      <c r="N234" s="188" t="s">
        <v>42</v>
      </c>
      <c r="O234" s="77"/>
      <c r="P234" s="189">
        <f>O234*H234</f>
        <v>0</v>
      </c>
      <c r="Q234" s="189">
        <v>0</v>
      </c>
      <c r="R234" s="189">
        <f>Q234*H234</f>
        <v>0</v>
      </c>
      <c r="S234" s="189">
        <v>0</v>
      </c>
      <c r="T234" s="190">
        <f>S234*H234</f>
        <v>0</v>
      </c>
      <c r="U234" s="38"/>
      <c r="V234" s="38"/>
      <c r="W234" s="38"/>
      <c r="X234" s="38"/>
      <c r="Y234" s="38"/>
      <c r="Z234" s="38"/>
      <c r="AA234" s="38"/>
      <c r="AB234" s="38"/>
      <c r="AC234" s="38"/>
      <c r="AD234" s="38"/>
      <c r="AE234" s="38"/>
      <c r="AR234" s="191" t="s">
        <v>269</v>
      </c>
      <c r="AT234" s="191" t="s">
        <v>180</v>
      </c>
      <c r="AU234" s="191" t="s">
        <v>85</v>
      </c>
      <c r="AY234" s="19" t="s">
        <v>177</v>
      </c>
      <c r="BE234" s="192">
        <f>IF(N234="základní",J234,0)</f>
        <v>0</v>
      </c>
      <c r="BF234" s="192">
        <f>IF(N234="snížená",J234,0)</f>
        <v>0</v>
      </c>
      <c r="BG234" s="192">
        <f>IF(N234="zákl. přenesená",J234,0)</f>
        <v>0</v>
      </c>
      <c r="BH234" s="192">
        <f>IF(N234="sníž. přenesená",J234,0)</f>
        <v>0</v>
      </c>
      <c r="BI234" s="192">
        <f>IF(N234="nulová",J234,0)</f>
        <v>0</v>
      </c>
      <c r="BJ234" s="19" t="s">
        <v>85</v>
      </c>
      <c r="BK234" s="192">
        <f>ROUND(I234*H234,2)</f>
        <v>0</v>
      </c>
      <c r="BL234" s="19" t="s">
        <v>269</v>
      </c>
      <c r="BM234" s="191" t="s">
        <v>1827</v>
      </c>
    </row>
    <row r="235" s="2" customFormat="1" ht="44.25" customHeight="1">
      <c r="A235" s="38"/>
      <c r="B235" s="179"/>
      <c r="C235" s="180" t="s">
        <v>688</v>
      </c>
      <c r="D235" s="180" t="s">
        <v>180</v>
      </c>
      <c r="E235" s="181" t="s">
        <v>1828</v>
      </c>
      <c r="F235" s="182" t="s">
        <v>1829</v>
      </c>
      <c r="G235" s="183" t="s">
        <v>1823</v>
      </c>
      <c r="H235" s="184">
        <v>1</v>
      </c>
      <c r="I235" s="185"/>
      <c r="J235" s="186">
        <f>ROUND(I235*H235,2)</f>
        <v>0</v>
      </c>
      <c r="K235" s="182" t="s">
        <v>1</v>
      </c>
      <c r="L235" s="39"/>
      <c r="M235" s="187" t="s">
        <v>1</v>
      </c>
      <c r="N235" s="188" t="s">
        <v>42</v>
      </c>
      <c r="O235" s="77"/>
      <c r="P235" s="189">
        <f>O235*H235</f>
        <v>0</v>
      </c>
      <c r="Q235" s="189">
        <v>0</v>
      </c>
      <c r="R235" s="189">
        <f>Q235*H235</f>
        <v>0</v>
      </c>
      <c r="S235" s="189">
        <v>0</v>
      </c>
      <c r="T235" s="190">
        <f>S235*H235</f>
        <v>0</v>
      </c>
      <c r="U235" s="38"/>
      <c r="V235" s="38"/>
      <c r="W235" s="38"/>
      <c r="X235" s="38"/>
      <c r="Y235" s="38"/>
      <c r="Z235" s="38"/>
      <c r="AA235" s="38"/>
      <c r="AB235" s="38"/>
      <c r="AC235" s="38"/>
      <c r="AD235" s="38"/>
      <c r="AE235" s="38"/>
      <c r="AR235" s="191" t="s">
        <v>269</v>
      </c>
      <c r="AT235" s="191" t="s">
        <v>180</v>
      </c>
      <c r="AU235" s="191" t="s">
        <v>85</v>
      </c>
      <c r="AY235" s="19" t="s">
        <v>177</v>
      </c>
      <c r="BE235" s="192">
        <f>IF(N235="základní",J235,0)</f>
        <v>0</v>
      </c>
      <c r="BF235" s="192">
        <f>IF(N235="snížená",J235,0)</f>
        <v>0</v>
      </c>
      <c r="BG235" s="192">
        <f>IF(N235="zákl. přenesená",J235,0)</f>
        <v>0</v>
      </c>
      <c r="BH235" s="192">
        <f>IF(N235="sníž. přenesená",J235,0)</f>
        <v>0</v>
      </c>
      <c r="BI235" s="192">
        <f>IF(N235="nulová",J235,0)</f>
        <v>0</v>
      </c>
      <c r="BJ235" s="19" t="s">
        <v>85</v>
      </c>
      <c r="BK235" s="192">
        <f>ROUND(I235*H235,2)</f>
        <v>0</v>
      </c>
      <c r="BL235" s="19" t="s">
        <v>269</v>
      </c>
      <c r="BM235" s="191" t="s">
        <v>1830</v>
      </c>
    </row>
    <row r="236" s="2" customFormat="1" ht="16.5" customHeight="1">
      <c r="A236" s="38"/>
      <c r="B236" s="179"/>
      <c r="C236" s="180" t="s">
        <v>855</v>
      </c>
      <c r="D236" s="180" t="s">
        <v>180</v>
      </c>
      <c r="E236" s="181" t="s">
        <v>1831</v>
      </c>
      <c r="F236" s="182" t="s">
        <v>1832</v>
      </c>
      <c r="G236" s="183" t="s">
        <v>1823</v>
      </c>
      <c r="H236" s="184">
        <v>1</v>
      </c>
      <c r="I236" s="185"/>
      <c r="J236" s="186">
        <f>ROUND(I236*H236,2)</f>
        <v>0</v>
      </c>
      <c r="K236" s="182" t="s">
        <v>1</v>
      </c>
      <c r="L236" s="39"/>
      <c r="M236" s="187" t="s">
        <v>1</v>
      </c>
      <c r="N236" s="188" t="s">
        <v>42</v>
      </c>
      <c r="O236" s="77"/>
      <c r="P236" s="189">
        <f>O236*H236</f>
        <v>0</v>
      </c>
      <c r="Q236" s="189">
        <v>0</v>
      </c>
      <c r="R236" s="189">
        <f>Q236*H236</f>
        <v>0</v>
      </c>
      <c r="S236" s="189">
        <v>0</v>
      </c>
      <c r="T236" s="190">
        <f>S236*H236</f>
        <v>0</v>
      </c>
      <c r="U236" s="38"/>
      <c r="V236" s="38"/>
      <c r="W236" s="38"/>
      <c r="X236" s="38"/>
      <c r="Y236" s="38"/>
      <c r="Z236" s="38"/>
      <c r="AA236" s="38"/>
      <c r="AB236" s="38"/>
      <c r="AC236" s="38"/>
      <c r="AD236" s="38"/>
      <c r="AE236" s="38"/>
      <c r="AR236" s="191" t="s">
        <v>269</v>
      </c>
      <c r="AT236" s="191" t="s">
        <v>180</v>
      </c>
      <c r="AU236" s="191" t="s">
        <v>85</v>
      </c>
      <c r="AY236" s="19" t="s">
        <v>177</v>
      </c>
      <c r="BE236" s="192">
        <f>IF(N236="základní",J236,0)</f>
        <v>0</v>
      </c>
      <c r="BF236" s="192">
        <f>IF(N236="snížená",J236,0)</f>
        <v>0</v>
      </c>
      <c r="BG236" s="192">
        <f>IF(N236="zákl. přenesená",J236,0)</f>
        <v>0</v>
      </c>
      <c r="BH236" s="192">
        <f>IF(N236="sníž. přenesená",J236,0)</f>
        <v>0</v>
      </c>
      <c r="BI236" s="192">
        <f>IF(N236="nulová",J236,0)</f>
        <v>0</v>
      </c>
      <c r="BJ236" s="19" t="s">
        <v>85</v>
      </c>
      <c r="BK236" s="192">
        <f>ROUND(I236*H236,2)</f>
        <v>0</v>
      </c>
      <c r="BL236" s="19" t="s">
        <v>269</v>
      </c>
      <c r="BM236" s="191" t="s">
        <v>1833</v>
      </c>
    </row>
    <row r="237" s="2" customFormat="1" ht="16.5" customHeight="1">
      <c r="A237" s="38"/>
      <c r="B237" s="179"/>
      <c r="C237" s="180" t="s">
        <v>860</v>
      </c>
      <c r="D237" s="180" t="s">
        <v>180</v>
      </c>
      <c r="E237" s="181" t="s">
        <v>1834</v>
      </c>
      <c r="F237" s="182" t="s">
        <v>1835</v>
      </c>
      <c r="G237" s="183" t="s">
        <v>1823</v>
      </c>
      <c r="H237" s="184">
        <v>1</v>
      </c>
      <c r="I237" s="185"/>
      <c r="J237" s="186">
        <f>ROUND(I237*H237,2)</f>
        <v>0</v>
      </c>
      <c r="K237" s="182" t="s">
        <v>1</v>
      </c>
      <c r="L237" s="39"/>
      <c r="M237" s="187" t="s">
        <v>1</v>
      </c>
      <c r="N237" s="188" t="s">
        <v>42</v>
      </c>
      <c r="O237" s="77"/>
      <c r="P237" s="189">
        <f>O237*H237</f>
        <v>0</v>
      </c>
      <c r="Q237" s="189">
        <v>0</v>
      </c>
      <c r="R237" s="189">
        <f>Q237*H237</f>
        <v>0</v>
      </c>
      <c r="S237" s="189">
        <v>0</v>
      </c>
      <c r="T237" s="190">
        <f>S237*H237</f>
        <v>0</v>
      </c>
      <c r="U237" s="38"/>
      <c r="V237" s="38"/>
      <c r="W237" s="38"/>
      <c r="X237" s="38"/>
      <c r="Y237" s="38"/>
      <c r="Z237" s="38"/>
      <c r="AA237" s="38"/>
      <c r="AB237" s="38"/>
      <c r="AC237" s="38"/>
      <c r="AD237" s="38"/>
      <c r="AE237" s="38"/>
      <c r="AR237" s="191" t="s">
        <v>269</v>
      </c>
      <c r="AT237" s="191" t="s">
        <v>180</v>
      </c>
      <c r="AU237" s="191" t="s">
        <v>85</v>
      </c>
      <c r="AY237" s="19" t="s">
        <v>177</v>
      </c>
      <c r="BE237" s="192">
        <f>IF(N237="základní",J237,0)</f>
        <v>0</v>
      </c>
      <c r="BF237" s="192">
        <f>IF(N237="snížená",J237,0)</f>
        <v>0</v>
      </c>
      <c r="BG237" s="192">
        <f>IF(N237="zákl. přenesená",J237,0)</f>
        <v>0</v>
      </c>
      <c r="BH237" s="192">
        <f>IF(N237="sníž. přenesená",J237,0)</f>
        <v>0</v>
      </c>
      <c r="BI237" s="192">
        <f>IF(N237="nulová",J237,0)</f>
        <v>0</v>
      </c>
      <c r="BJ237" s="19" t="s">
        <v>85</v>
      </c>
      <c r="BK237" s="192">
        <f>ROUND(I237*H237,2)</f>
        <v>0</v>
      </c>
      <c r="BL237" s="19" t="s">
        <v>269</v>
      </c>
      <c r="BM237" s="191" t="s">
        <v>1836</v>
      </c>
    </row>
    <row r="238" s="2" customFormat="1" ht="16.5" customHeight="1">
      <c r="A238" s="38"/>
      <c r="B238" s="179"/>
      <c r="C238" s="180" t="s">
        <v>865</v>
      </c>
      <c r="D238" s="180" t="s">
        <v>180</v>
      </c>
      <c r="E238" s="181" t="s">
        <v>1837</v>
      </c>
      <c r="F238" s="182" t="s">
        <v>1838</v>
      </c>
      <c r="G238" s="183" t="s">
        <v>183</v>
      </c>
      <c r="H238" s="184">
        <v>1</v>
      </c>
      <c r="I238" s="185"/>
      <c r="J238" s="186">
        <f>ROUND(I238*H238,2)</f>
        <v>0</v>
      </c>
      <c r="K238" s="182" t="s">
        <v>1</v>
      </c>
      <c r="L238" s="39"/>
      <c r="M238" s="187" t="s">
        <v>1</v>
      </c>
      <c r="N238" s="188" t="s">
        <v>42</v>
      </c>
      <c r="O238" s="77"/>
      <c r="P238" s="189">
        <f>O238*H238</f>
        <v>0</v>
      </c>
      <c r="Q238" s="189">
        <v>0</v>
      </c>
      <c r="R238" s="189">
        <f>Q238*H238</f>
        <v>0</v>
      </c>
      <c r="S238" s="189">
        <v>0</v>
      </c>
      <c r="T238" s="190">
        <f>S238*H238</f>
        <v>0</v>
      </c>
      <c r="U238" s="38"/>
      <c r="V238" s="38"/>
      <c r="W238" s="38"/>
      <c r="X238" s="38"/>
      <c r="Y238" s="38"/>
      <c r="Z238" s="38"/>
      <c r="AA238" s="38"/>
      <c r="AB238" s="38"/>
      <c r="AC238" s="38"/>
      <c r="AD238" s="38"/>
      <c r="AE238" s="38"/>
      <c r="AR238" s="191" t="s">
        <v>269</v>
      </c>
      <c r="AT238" s="191" t="s">
        <v>180</v>
      </c>
      <c r="AU238" s="191" t="s">
        <v>85</v>
      </c>
      <c r="AY238" s="19" t="s">
        <v>177</v>
      </c>
      <c r="BE238" s="192">
        <f>IF(N238="základní",J238,0)</f>
        <v>0</v>
      </c>
      <c r="BF238" s="192">
        <f>IF(N238="snížená",J238,0)</f>
        <v>0</v>
      </c>
      <c r="BG238" s="192">
        <f>IF(N238="zákl. přenesená",J238,0)</f>
        <v>0</v>
      </c>
      <c r="BH238" s="192">
        <f>IF(N238="sníž. přenesená",J238,0)</f>
        <v>0</v>
      </c>
      <c r="BI238" s="192">
        <f>IF(N238="nulová",J238,0)</f>
        <v>0</v>
      </c>
      <c r="BJ238" s="19" t="s">
        <v>85</v>
      </c>
      <c r="BK238" s="192">
        <f>ROUND(I238*H238,2)</f>
        <v>0</v>
      </c>
      <c r="BL238" s="19" t="s">
        <v>269</v>
      </c>
      <c r="BM238" s="191" t="s">
        <v>1839</v>
      </c>
    </row>
    <row r="239" s="12" customFormat="1" ht="25.92" customHeight="1">
      <c r="A239" s="12"/>
      <c r="B239" s="166"/>
      <c r="C239" s="12"/>
      <c r="D239" s="167" t="s">
        <v>76</v>
      </c>
      <c r="E239" s="168" t="s">
        <v>1840</v>
      </c>
      <c r="F239" s="168" t="s">
        <v>1841</v>
      </c>
      <c r="G239" s="12"/>
      <c r="H239" s="12"/>
      <c r="I239" s="169"/>
      <c r="J239" s="170">
        <f>BK239</f>
        <v>0</v>
      </c>
      <c r="K239" s="12"/>
      <c r="L239" s="166"/>
      <c r="M239" s="171"/>
      <c r="N239" s="172"/>
      <c r="O239" s="172"/>
      <c r="P239" s="173">
        <f>SUM(P240:P247)</f>
        <v>0</v>
      </c>
      <c r="Q239" s="172"/>
      <c r="R239" s="173">
        <f>SUM(R240:R247)</f>
        <v>0</v>
      </c>
      <c r="S239" s="172"/>
      <c r="T239" s="174">
        <f>SUM(T240:T247)</f>
        <v>0</v>
      </c>
      <c r="U239" s="12"/>
      <c r="V239" s="12"/>
      <c r="W239" s="12"/>
      <c r="X239" s="12"/>
      <c r="Y239" s="12"/>
      <c r="Z239" s="12"/>
      <c r="AA239" s="12"/>
      <c r="AB239" s="12"/>
      <c r="AC239" s="12"/>
      <c r="AD239" s="12"/>
      <c r="AE239" s="12"/>
      <c r="AR239" s="167" t="s">
        <v>85</v>
      </c>
      <c r="AT239" s="175" t="s">
        <v>76</v>
      </c>
      <c r="AU239" s="175" t="s">
        <v>77</v>
      </c>
      <c r="AY239" s="167" t="s">
        <v>177</v>
      </c>
      <c r="BK239" s="176">
        <f>SUM(BK240:BK247)</f>
        <v>0</v>
      </c>
    </row>
    <row r="240" s="2" customFormat="1" ht="24.15" customHeight="1">
      <c r="A240" s="38"/>
      <c r="B240" s="179"/>
      <c r="C240" s="180" t="s">
        <v>869</v>
      </c>
      <c r="D240" s="180" t="s">
        <v>180</v>
      </c>
      <c r="E240" s="181" t="s">
        <v>1842</v>
      </c>
      <c r="F240" s="182" t="s">
        <v>1843</v>
      </c>
      <c r="G240" s="183" t="s">
        <v>650</v>
      </c>
      <c r="H240" s="184">
        <v>4</v>
      </c>
      <c r="I240" s="185"/>
      <c r="J240" s="186">
        <f>ROUND(I240*H240,2)</f>
        <v>0</v>
      </c>
      <c r="K240" s="182" t="s">
        <v>1</v>
      </c>
      <c r="L240" s="39"/>
      <c r="M240" s="187" t="s">
        <v>1</v>
      </c>
      <c r="N240" s="188" t="s">
        <v>42</v>
      </c>
      <c r="O240" s="77"/>
      <c r="P240" s="189">
        <f>O240*H240</f>
        <v>0</v>
      </c>
      <c r="Q240" s="189">
        <v>0</v>
      </c>
      <c r="R240" s="189">
        <f>Q240*H240</f>
        <v>0</v>
      </c>
      <c r="S240" s="189">
        <v>0</v>
      </c>
      <c r="T240" s="190">
        <f>S240*H240</f>
        <v>0</v>
      </c>
      <c r="U240" s="38"/>
      <c r="V240" s="38"/>
      <c r="W240" s="38"/>
      <c r="X240" s="38"/>
      <c r="Y240" s="38"/>
      <c r="Z240" s="38"/>
      <c r="AA240" s="38"/>
      <c r="AB240" s="38"/>
      <c r="AC240" s="38"/>
      <c r="AD240" s="38"/>
      <c r="AE240" s="38"/>
      <c r="AR240" s="191" t="s">
        <v>269</v>
      </c>
      <c r="AT240" s="191" t="s">
        <v>180</v>
      </c>
      <c r="AU240" s="191" t="s">
        <v>85</v>
      </c>
      <c r="AY240" s="19" t="s">
        <v>177</v>
      </c>
      <c r="BE240" s="192">
        <f>IF(N240="základní",J240,0)</f>
        <v>0</v>
      </c>
      <c r="BF240" s="192">
        <f>IF(N240="snížená",J240,0)</f>
        <v>0</v>
      </c>
      <c r="BG240" s="192">
        <f>IF(N240="zákl. přenesená",J240,0)</f>
        <v>0</v>
      </c>
      <c r="BH240" s="192">
        <f>IF(N240="sníž. přenesená",J240,0)</f>
        <v>0</v>
      </c>
      <c r="BI240" s="192">
        <f>IF(N240="nulová",J240,0)</f>
        <v>0</v>
      </c>
      <c r="BJ240" s="19" t="s">
        <v>85</v>
      </c>
      <c r="BK240" s="192">
        <f>ROUND(I240*H240,2)</f>
        <v>0</v>
      </c>
      <c r="BL240" s="19" t="s">
        <v>269</v>
      </c>
      <c r="BM240" s="191" t="s">
        <v>1844</v>
      </c>
    </row>
    <row r="241" s="2" customFormat="1" ht="33" customHeight="1">
      <c r="A241" s="38"/>
      <c r="B241" s="179"/>
      <c r="C241" s="180" t="s">
        <v>874</v>
      </c>
      <c r="D241" s="180" t="s">
        <v>180</v>
      </c>
      <c r="E241" s="181" t="s">
        <v>1845</v>
      </c>
      <c r="F241" s="182" t="s">
        <v>1846</v>
      </c>
      <c r="G241" s="183" t="s">
        <v>650</v>
      </c>
      <c r="H241" s="184">
        <v>12</v>
      </c>
      <c r="I241" s="185"/>
      <c r="J241" s="186">
        <f>ROUND(I241*H241,2)</f>
        <v>0</v>
      </c>
      <c r="K241" s="182" t="s">
        <v>1</v>
      </c>
      <c r="L241" s="39"/>
      <c r="M241" s="187" t="s">
        <v>1</v>
      </c>
      <c r="N241" s="188" t="s">
        <v>42</v>
      </c>
      <c r="O241" s="77"/>
      <c r="P241" s="189">
        <f>O241*H241</f>
        <v>0</v>
      </c>
      <c r="Q241" s="189">
        <v>0</v>
      </c>
      <c r="R241" s="189">
        <f>Q241*H241</f>
        <v>0</v>
      </c>
      <c r="S241" s="189">
        <v>0</v>
      </c>
      <c r="T241" s="190">
        <f>S241*H241</f>
        <v>0</v>
      </c>
      <c r="U241" s="38"/>
      <c r="V241" s="38"/>
      <c r="W241" s="38"/>
      <c r="X241" s="38"/>
      <c r="Y241" s="38"/>
      <c r="Z241" s="38"/>
      <c r="AA241" s="38"/>
      <c r="AB241" s="38"/>
      <c r="AC241" s="38"/>
      <c r="AD241" s="38"/>
      <c r="AE241" s="38"/>
      <c r="AR241" s="191" t="s">
        <v>269</v>
      </c>
      <c r="AT241" s="191" t="s">
        <v>180</v>
      </c>
      <c r="AU241" s="191" t="s">
        <v>85</v>
      </c>
      <c r="AY241" s="19" t="s">
        <v>177</v>
      </c>
      <c r="BE241" s="192">
        <f>IF(N241="základní",J241,0)</f>
        <v>0</v>
      </c>
      <c r="BF241" s="192">
        <f>IF(N241="snížená",J241,0)</f>
        <v>0</v>
      </c>
      <c r="BG241" s="192">
        <f>IF(N241="zákl. přenesená",J241,0)</f>
        <v>0</v>
      </c>
      <c r="BH241" s="192">
        <f>IF(N241="sníž. přenesená",J241,0)</f>
        <v>0</v>
      </c>
      <c r="BI241" s="192">
        <f>IF(N241="nulová",J241,0)</f>
        <v>0</v>
      </c>
      <c r="BJ241" s="19" t="s">
        <v>85</v>
      </c>
      <c r="BK241" s="192">
        <f>ROUND(I241*H241,2)</f>
        <v>0</v>
      </c>
      <c r="BL241" s="19" t="s">
        <v>269</v>
      </c>
      <c r="BM241" s="191" t="s">
        <v>1847</v>
      </c>
    </row>
    <row r="242" s="2" customFormat="1" ht="37.8" customHeight="1">
      <c r="A242" s="38"/>
      <c r="B242" s="179"/>
      <c r="C242" s="180" t="s">
        <v>879</v>
      </c>
      <c r="D242" s="180" t="s">
        <v>180</v>
      </c>
      <c r="E242" s="181" t="s">
        <v>1848</v>
      </c>
      <c r="F242" s="182" t="s">
        <v>1849</v>
      </c>
      <c r="G242" s="183" t="s">
        <v>650</v>
      </c>
      <c r="H242" s="184">
        <v>12</v>
      </c>
      <c r="I242" s="185"/>
      <c r="J242" s="186">
        <f>ROUND(I242*H242,2)</f>
        <v>0</v>
      </c>
      <c r="K242" s="182" t="s">
        <v>1</v>
      </c>
      <c r="L242" s="39"/>
      <c r="M242" s="187" t="s">
        <v>1</v>
      </c>
      <c r="N242" s="188" t="s">
        <v>42</v>
      </c>
      <c r="O242" s="77"/>
      <c r="P242" s="189">
        <f>O242*H242</f>
        <v>0</v>
      </c>
      <c r="Q242" s="189">
        <v>0</v>
      </c>
      <c r="R242" s="189">
        <f>Q242*H242</f>
        <v>0</v>
      </c>
      <c r="S242" s="189">
        <v>0</v>
      </c>
      <c r="T242" s="190">
        <f>S242*H242</f>
        <v>0</v>
      </c>
      <c r="U242" s="38"/>
      <c r="V242" s="38"/>
      <c r="W242" s="38"/>
      <c r="X242" s="38"/>
      <c r="Y242" s="38"/>
      <c r="Z242" s="38"/>
      <c r="AA242" s="38"/>
      <c r="AB242" s="38"/>
      <c r="AC242" s="38"/>
      <c r="AD242" s="38"/>
      <c r="AE242" s="38"/>
      <c r="AR242" s="191" t="s">
        <v>269</v>
      </c>
      <c r="AT242" s="191" t="s">
        <v>180</v>
      </c>
      <c r="AU242" s="191" t="s">
        <v>85</v>
      </c>
      <c r="AY242" s="19" t="s">
        <v>177</v>
      </c>
      <c r="BE242" s="192">
        <f>IF(N242="základní",J242,0)</f>
        <v>0</v>
      </c>
      <c r="BF242" s="192">
        <f>IF(N242="snížená",J242,0)</f>
        <v>0</v>
      </c>
      <c r="BG242" s="192">
        <f>IF(N242="zákl. přenesená",J242,0)</f>
        <v>0</v>
      </c>
      <c r="BH242" s="192">
        <f>IF(N242="sníž. přenesená",J242,0)</f>
        <v>0</v>
      </c>
      <c r="BI242" s="192">
        <f>IF(N242="nulová",J242,0)</f>
        <v>0</v>
      </c>
      <c r="BJ242" s="19" t="s">
        <v>85</v>
      </c>
      <c r="BK242" s="192">
        <f>ROUND(I242*H242,2)</f>
        <v>0</v>
      </c>
      <c r="BL242" s="19" t="s">
        <v>269</v>
      </c>
      <c r="BM242" s="191" t="s">
        <v>1850</v>
      </c>
    </row>
    <row r="243" s="2" customFormat="1" ht="37.8" customHeight="1">
      <c r="A243" s="38"/>
      <c r="B243" s="179"/>
      <c r="C243" s="180" t="s">
        <v>884</v>
      </c>
      <c r="D243" s="180" t="s">
        <v>180</v>
      </c>
      <c r="E243" s="181" t="s">
        <v>1851</v>
      </c>
      <c r="F243" s="182" t="s">
        <v>1852</v>
      </c>
      <c r="G243" s="183" t="s">
        <v>650</v>
      </c>
      <c r="H243" s="184">
        <v>4</v>
      </c>
      <c r="I243" s="185"/>
      <c r="J243" s="186">
        <f>ROUND(I243*H243,2)</f>
        <v>0</v>
      </c>
      <c r="K243" s="182" t="s">
        <v>1</v>
      </c>
      <c r="L243" s="39"/>
      <c r="M243" s="187" t="s">
        <v>1</v>
      </c>
      <c r="N243" s="188" t="s">
        <v>42</v>
      </c>
      <c r="O243" s="77"/>
      <c r="P243" s="189">
        <f>O243*H243</f>
        <v>0</v>
      </c>
      <c r="Q243" s="189">
        <v>0</v>
      </c>
      <c r="R243" s="189">
        <f>Q243*H243</f>
        <v>0</v>
      </c>
      <c r="S243" s="189">
        <v>0</v>
      </c>
      <c r="T243" s="190">
        <f>S243*H243</f>
        <v>0</v>
      </c>
      <c r="U243" s="38"/>
      <c r="V243" s="38"/>
      <c r="W243" s="38"/>
      <c r="X243" s="38"/>
      <c r="Y243" s="38"/>
      <c r="Z243" s="38"/>
      <c r="AA243" s="38"/>
      <c r="AB243" s="38"/>
      <c r="AC243" s="38"/>
      <c r="AD243" s="38"/>
      <c r="AE243" s="38"/>
      <c r="AR243" s="191" t="s">
        <v>269</v>
      </c>
      <c r="AT243" s="191" t="s">
        <v>180</v>
      </c>
      <c r="AU243" s="191" t="s">
        <v>85</v>
      </c>
      <c r="AY243" s="19" t="s">
        <v>177</v>
      </c>
      <c r="BE243" s="192">
        <f>IF(N243="základní",J243,0)</f>
        <v>0</v>
      </c>
      <c r="BF243" s="192">
        <f>IF(N243="snížená",J243,0)</f>
        <v>0</v>
      </c>
      <c r="BG243" s="192">
        <f>IF(N243="zákl. přenesená",J243,0)</f>
        <v>0</v>
      </c>
      <c r="BH243" s="192">
        <f>IF(N243="sníž. přenesená",J243,0)</f>
        <v>0</v>
      </c>
      <c r="BI243" s="192">
        <f>IF(N243="nulová",J243,0)</f>
        <v>0</v>
      </c>
      <c r="BJ243" s="19" t="s">
        <v>85</v>
      </c>
      <c r="BK243" s="192">
        <f>ROUND(I243*H243,2)</f>
        <v>0</v>
      </c>
      <c r="BL243" s="19" t="s">
        <v>269</v>
      </c>
      <c r="BM243" s="191" t="s">
        <v>1853</v>
      </c>
    </row>
    <row r="244" s="2" customFormat="1" ht="37.8" customHeight="1">
      <c r="A244" s="38"/>
      <c r="B244" s="179"/>
      <c r="C244" s="180" t="s">
        <v>888</v>
      </c>
      <c r="D244" s="180" t="s">
        <v>180</v>
      </c>
      <c r="E244" s="181" t="s">
        <v>1854</v>
      </c>
      <c r="F244" s="182" t="s">
        <v>1855</v>
      </c>
      <c r="G244" s="183" t="s">
        <v>650</v>
      </c>
      <c r="H244" s="184">
        <v>17</v>
      </c>
      <c r="I244" s="185"/>
      <c r="J244" s="186">
        <f>ROUND(I244*H244,2)</f>
        <v>0</v>
      </c>
      <c r="K244" s="182" t="s">
        <v>1</v>
      </c>
      <c r="L244" s="39"/>
      <c r="M244" s="187" t="s">
        <v>1</v>
      </c>
      <c r="N244" s="188" t="s">
        <v>42</v>
      </c>
      <c r="O244" s="77"/>
      <c r="P244" s="189">
        <f>O244*H244</f>
        <v>0</v>
      </c>
      <c r="Q244" s="189">
        <v>0</v>
      </c>
      <c r="R244" s="189">
        <f>Q244*H244</f>
        <v>0</v>
      </c>
      <c r="S244" s="189">
        <v>0</v>
      </c>
      <c r="T244" s="190">
        <f>S244*H244</f>
        <v>0</v>
      </c>
      <c r="U244" s="38"/>
      <c r="V244" s="38"/>
      <c r="W244" s="38"/>
      <c r="X244" s="38"/>
      <c r="Y244" s="38"/>
      <c r="Z244" s="38"/>
      <c r="AA244" s="38"/>
      <c r="AB244" s="38"/>
      <c r="AC244" s="38"/>
      <c r="AD244" s="38"/>
      <c r="AE244" s="38"/>
      <c r="AR244" s="191" t="s">
        <v>269</v>
      </c>
      <c r="AT244" s="191" t="s">
        <v>180</v>
      </c>
      <c r="AU244" s="191" t="s">
        <v>85</v>
      </c>
      <c r="AY244" s="19" t="s">
        <v>177</v>
      </c>
      <c r="BE244" s="192">
        <f>IF(N244="základní",J244,0)</f>
        <v>0</v>
      </c>
      <c r="BF244" s="192">
        <f>IF(N244="snížená",J244,0)</f>
        <v>0</v>
      </c>
      <c r="BG244" s="192">
        <f>IF(N244="zákl. přenesená",J244,0)</f>
        <v>0</v>
      </c>
      <c r="BH244" s="192">
        <f>IF(N244="sníž. přenesená",J244,0)</f>
        <v>0</v>
      </c>
      <c r="BI244" s="192">
        <f>IF(N244="nulová",J244,0)</f>
        <v>0</v>
      </c>
      <c r="BJ244" s="19" t="s">
        <v>85</v>
      </c>
      <c r="BK244" s="192">
        <f>ROUND(I244*H244,2)</f>
        <v>0</v>
      </c>
      <c r="BL244" s="19" t="s">
        <v>269</v>
      </c>
      <c r="BM244" s="191" t="s">
        <v>1856</v>
      </c>
    </row>
    <row r="245" s="2" customFormat="1" ht="24.15" customHeight="1">
      <c r="A245" s="38"/>
      <c r="B245" s="179"/>
      <c r="C245" s="180" t="s">
        <v>892</v>
      </c>
      <c r="D245" s="180" t="s">
        <v>180</v>
      </c>
      <c r="E245" s="181" t="s">
        <v>1857</v>
      </c>
      <c r="F245" s="182" t="s">
        <v>1858</v>
      </c>
      <c r="G245" s="183" t="s">
        <v>650</v>
      </c>
      <c r="H245" s="184">
        <v>8</v>
      </c>
      <c r="I245" s="185"/>
      <c r="J245" s="186">
        <f>ROUND(I245*H245,2)</f>
        <v>0</v>
      </c>
      <c r="K245" s="182" t="s">
        <v>1</v>
      </c>
      <c r="L245" s="39"/>
      <c r="M245" s="187" t="s">
        <v>1</v>
      </c>
      <c r="N245" s="188" t="s">
        <v>42</v>
      </c>
      <c r="O245" s="77"/>
      <c r="P245" s="189">
        <f>O245*H245</f>
        <v>0</v>
      </c>
      <c r="Q245" s="189">
        <v>0</v>
      </c>
      <c r="R245" s="189">
        <f>Q245*H245</f>
        <v>0</v>
      </c>
      <c r="S245" s="189">
        <v>0</v>
      </c>
      <c r="T245" s="190">
        <f>S245*H245</f>
        <v>0</v>
      </c>
      <c r="U245" s="38"/>
      <c r="V245" s="38"/>
      <c r="W245" s="38"/>
      <c r="X245" s="38"/>
      <c r="Y245" s="38"/>
      <c r="Z245" s="38"/>
      <c r="AA245" s="38"/>
      <c r="AB245" s="38"/>
      <c r="AC245" s="38"/>
      <c r="AD245" s="38"/>
      <c r="AE245" s="38"/>
      <c r="AR245" s="191" t="s">
        <v>269</v>
      </c>
      <c r="AT245" s="191" t="s">
        <v>180</v>
      </c>
      <c r="AU245" s="191" t="s">
        <v>85</v>
      </c>
      <c r="AY245" s="19" t="s">
        <v>177</v>
      </c>
      <c r="BE245" s="192">
        <f>IF(N245="základní",J245,0)</f>
        <v>0</v>
      </c>
      <c r="BF245" s="192">
        <f>IF(N245="snížená",J245,0)</f>
        <v>0</v>
      </c>
      <c r="BG245" s="192">
        <f>IF(N245="zákl. přenesená",J245,0)</f>
        <v>0</v>
      </c>
      <c r="BH245" s="192">
        <f>IF(N245="sníž. přenesená",J245,0)</f>
        <v>0</v>
      </c>
      <c r="BI245" s="192">
        <f>IF(N245="nulová",J245,0)</f>
        <v>0</v>
      </c>
      <c r="BJ245" s="19" t="s">
        <v>85</v>
      </c>
      <c r="BK245" s="192">
        <f>ROUND(I245*H245,2)</f>
        <v>0</v>
      </c>
      <c r="BL245" s="19" t="s">
        <v>269</v>
      </c>
      <c r="BM245" s="191" t="s">
        <v>1859</v>
      </c>
    </row>
    <row r="246" s="2" customFormat="1" ht="16.5" customHeight="1">
      <c r="A246" s="38"/>
      <c r="B246" s="179"/>
      <c r="C246" s="180" t="s">
        <v>896</v>
      </c>
      <c r="D246" s="180" t="s">
        <v>180</v>
      </c>
      <c r="E246" s="181" t="s">
        <v>1860</v>
      </c>
      <c r="F246" s="182" t="s">
        <v>1861</v>
      </c>
      <c r="G246" s="183" t="s">
        <v>650</v>
      </c>
      <c r="H246" s="184">
        <v>1</v>
      </c>
      <c r="I246" s="185"/>
      <c r="J246" s="186">
        <f>ROUND(I246*H246,2)</f>
        <v>0</v>
      </c>
      <c r="K246" s="182" t="s">
        <v>1</v>
      </c>
      <c r="L246" s="39"/>
      <c r="M246" s="187" t="s">
        <v>1</v>
      </c>
      <c r="N246" s="188" t="s">
        <v>42</v>
      </c>
      <c r="O246" s="77"/>
      <c r="P246" s="189">
        <f>O246*H246</f>
        <v>0</v>
      </c>
      <c r="Q246" s="189">
        <v>0</v>
      </c>
      <c r="R246" s="189">
        <f>Q246*H246</f>
        <v>0</v>
      </c>
      <c r="S246" s="189">
        <v>0</v>
      </c>
      <c r="T246" s="190">
        <f>S246*H246</f>
        <v>0</v>
      </c>
      <c r="U246" s="38"/>
      <c r="V246" s="38"/>
      <c r="W246" s="38"/>
      <c r="X246" s="38"/>
      <c r="Y246" s="38"/>
      <c r="Z246" s="38"/>
      <c r="AA246" s="38"/>
      <c r="AB246" s="38"/>
      <c r="AC246" s="38"/>
      <c r="AD246" s="38"/>
      <c r="AE246" s="38"/>
      <c r="AR246" s="191" t="s">
        <v>269</v>
      </c>
      <c r="AT246" s="191" t="s">
        <v>180</v>
      </c>
      <c r="AU246" s="191" t="s">
        <v>85</v>
      </c>
      <c r="AY246" s="19" t="s">
        <v>177</v>
      </c>
      <c r="BE246" s="192">
        <f>IF(N246="základní",J246,0)</f>
        <v>0</v>
      </c>
      <c r="BF246" s="192">
        <f>IF(N246="snížená",J246,0)</f>
        <v>0</v>
      </c>
      <c r="BG246" s="192">
        <f>IF(N246="zákl. přenesená",J246,0)</f>
        <v>0</v>
      </c>
      <c r="BH246" s="192">
        <f>IF(N246="sníž. přenesená",J246,0)</f>
        <v>0</v>
      </c>
      <c r="BI246" s="192">
        <f>IF(N246="nulová",J246,0)</f>
        <v>0</v>
      </c>
      <c r="BJ246" s="19" t="s">
        <v>85</v>
      </c>
      <c r="BK246" s="192">
        <f>ROUND(I246*H246,2)</f>
        <v>0</v>
      </c>
      <c r="BL246" s="19" t="s">
        <v>269</v>
      </c>
      <c r="BM246" s="191" t="s">
        <v>1862</v>
      </c>
    </row>
    <row r="247" s="2" customFormat="1" ht="24.15" customHeight="1">
      <c r="A247" s="38"/>
      <c r="B247" s="179"/>
      <c r="C247" s="180" t="s">
        <v>900</v>
      </c>
      <c r="D247" s="180" t="s">
        <v>180</v>
      </c>
      <c r="E247" s="181" t="s">
        <v>1863</v>
      </c>
      <c r="F247" s="182" t="s">
        <v>1864</v>
      </c>
      <c r="G247" s="183" t="s">
        <v>650</v>
      </c>
      <c r="H247" s="184">
        <v>1</v>
      </c>
      <c r="I247" s="185"/>
      <c r="J247" s="186">
        <f>ROUND(I247*H247,2)</f>
        <v>0</v>
      </c>
      <c r="K247" s="182" t="s">
        <v>1</v>
      </c>
      <c r="L247" s="39"/>
      <c r="M247" s="187" t="s">
        <v>1</v>
      </c>
      <c r="N247" s="188" t="s">
        <v>42</v>
      </c>
      <c r="O247" s="77"/>
      <c r="P247" s="189">
        <f>O247*H247</f>
        <v>0</v>
      </c>
      <c r="Q247" s="189">
        <v>0</v>
      </c>
      <c r="R247" s="189">
        <f>Q247*H247</f>
        <v>0</v>
      </c>
      <c r="S247" s="189">
        <v>0</v>
      </c>
      <c r="T247" s="190">
        <f>S247*H247</f>
        <v>0</v>
      </c>
      <c r="U247" s="38"/>
      <c r="V247" s="38"/>
      <c r="W247" s="38"/>
      <c r="X247" s="38"/>
      <c r="Y247" s="38"/>
      <c r="Z247" s="38"/>
      <c r="AA247" s="38"/>
      <c r="AB247" s="38"/>
      <c r="AC247" s="38"/>
      <c r="AD247" s="38"/>
      <c r="AE247" s="38"/>
      <c r="AR247" s="191" t="s">
        <v>269</v>
      </c>
      <c r="AT247" s="191" t="s">
        <v>180</v>
      </c>
      <c r="AU247" s="191" t="s">
        <v>85</v>
      </c>
      <c r="AY247" s="19" t="s">
        <v>177</v>
      </c>
      <c r="BE247" s="192">
        <f>IF(N247="základní",J247,0)</f>
        <v>0</v>
      </c>
      <c r="BF247" s="192">
        <f>IF(N247="snížená",J247,0)</f>
        <v>0</v>
      </c>
      <c r="BG247" s="192">
        <f>IF(N247="zákl. přenesená",J247,0)</f>
        <v>0</v>
      </c>
      <c r="BH247" s="192">
        <f>IF(N247="sníž. přenesená",J247,0)</f>
        <v>0</v>
      </c>
      <c r="BI247" s="192">
        <f>IF(N247="nulová",J247,0)</f>
        <v>0</v>
      </c>
      <c r="BJ247" s="19" t="s">
        <v>85</v>
      </c>
      <c r="BK247" s="192">
        <f>ROUND(I247*H247,2)</f>
        <v>0</v>
      </c>
      <c r="BL247" s="19" t="s">
        <v>269</v>
      </c>
      <c r="BM247" s="191" t="s">
        <v>1865</v>
      </c>
    </row>
    <row r="248" s="12" customFormat="1" ht="25.92" customHeight="1">
      <c r="A248" s="12"/>
      <c r="B248" s="166"/>
      <c r="C248" s="12"/>
      <c r="D248" s="167" t="s">
        <v>76</v>
      </c>
      <c r="E248" s="168" t="s">
        <v>1596</v>
      </c>
      <c r="F248" s="168" t="s">
        <v>1866</v>
      </c>
      <c r="G248" s="12"/>
      <c r="H248" s="12"/>
      <c r="I248" s="169"/>
      <c r="J248" s="170">
        <f>BK248</f>
        <v>0</v>
      </c>
      <c r="K248" s="12"/>
      <c r="L248" s="166"/>
      <c r="M248" s="171"/>
      <c r="N248" s="172"/>
      <c r="O248" s="172"/>
      <c r="P248" s="173">
        <f>SUM(P249:P255)</f>
        <v>0</v>
      </c>
      <c r="Q248" s="172"/>
      <c r="R248" s="173">
        <f>SUM(R249:R255)</f>
        <v>0</v>
      </c>
      <c r="S248" s="172"/>
      <c r="T248" s="174">
        <f>SUM(T249:T255)</f>
        <v>0</v>
      </c>
      <c r="U248" s="12"/>
      <c r="V248" s="12"/>
      <c r="W248" s="12"/>
      <c r="X248" s="12"/>
      <c r="Y248" s="12"/>
      <c r="Z248" s="12"/>
      <c r="AA248" s="12"/>
      <c r="AB248" s="12"/>
      <c r="AC248" s="12"/>
      <c r="AD248" s="12"/>
      <c r="AE248" s="12"/>
      <c r="AR248" s="167" t="s">
        <v>85</v>
      </c>
      <c r="AT248" s="175" t="s">
        <v>76</v>
      </c>
      <c r="AU248" s="175" t="s">
        <v>77</v>
      </c>
      <c r="AY248" s="167" t="s">
        <v>177</v>
      </c>
      <c r="BK248" s="176">
        <f>SUM(BK249:BK255)</f>
        <v>0</v>
      </c>
    </row>
    <row r="249" s="2" customFormat="1" ht="21.75" customHeight="1">
      <c r="A249" s="38"/>
      <c r="B249" s="179"/>
      <c r="C249" s="180" t="s">
        <v>905</v>
      </c>
      <c r="D249" s="180" t="s">
        <v>180</v>
      </c>
      <c r="E249" s="181" t="s">
        <v>1867</v>
      </c>
      <c r="F249" s="182" t="s">
        <v>1868</v>
      </c>
      <c r="G249" s="183" t="s">
        <v>650</v>
      </c>
      <c r="H249" s="184">
        <v>5</v>
      </c>
      <c r="I249" s="185"/>
      <c r="J249" s="186">
        <f>ROUND(I249*H249,2)</f>
        <v>0</v>
      </c>
      <c r="K249" s="182" t="s">
        <v>1</v>
      </c>
      <c r="L249" s="39"/>
      <c r="M249" s="187" t="s">
        <v>1</v>
      </c>
      <c r="N249" s="188" t="s">
        <v>42</v>
      </c>
      <c r="O249" s="77"/>
      <c r="P249" s="189">
        <f>O249*H249</f>
        <v>0</v>
      </c>
      <c r="Q249" s="189">
        <v>0</v>
      </c>
      <c r="R249" s="189">
        <f>Q249*H249</f>
        <v>0</v>
      </c>
      <c r="S249" s="189">
        <v>0</v>
      </c>
      <c r="T249" s="190">
        <f>S249*H249</f>
        <v>0</v>
      </c>
      <c r="U249" s="38"/>
      <c r="V249" s="38"/>
      <c r="W249" s="38"/>
      <c r="X249" s="38"/>
      <c r="Y249" s="38"/>
      <c r="Z249" s="38"/>
      <c r="AA249" s="38"/>
      <c r="AB249" s="38"/>
      <c r="AC249" s="38"/>
      <c r="AD249" s="38"/>
      <c r="AE249" s="38"/>
      <c r="AR249" s="191" t="s">
        <v>269</v>
      </c>
      <c r="AT249" s="191" t="s">
        <v>180</v>
      </c>
      <c r="AU249" s="191" t="s">
        <v>85</v>
      </c>
      <c r="AY249" s="19" t="s">
        <v>177</v>
      </c>
      <c r="BE249" s="192">
        <f>IF(N249="základní",J249,0)</f>
        <v>0</v>
      </c>
      <c r="BF249" s="192">
        <f>IF(N249="snížená",J249,0)</f>
        <v>0</v>
      </c>
      <c r="BG249" s="192">
        <f>IF(N249="zákl. přenesená",J249,0)</f>
        <v>0</v>
      </c>
      <c r="BH249" s="192">
        <f>IF(N249="sníž. přenesená",J249,0)</f>
        <v>0</v>
      </c>
      <c r="BI249" s="192">
        <f>IF(N249="nulová",J249,0)</f>
        <v>0</v>
      </c>
      <c r="BJ249" s="19" t="s">
        <v>85</v>
      </c>
      <c r="BK249" s="192">
        <f>ROUND(I249*H249,2)</f>
        <v>0</v>
      </c>
      <c r="BL249" s="19" t="s">
        <v>269</v>
      </c>
      <c r="BM249" s="191" t="s">
        <v>1869</v>
      </c>
    </row>
    <row r="250" s="2" customFormat="1" ht="16.5" customHeight="1">
      <c r="A250" s="38"/>
      <c r="B250" s="179"/>
      <c r="C250" s="180" t="s">
        <v>911</v>
      </c>
      <c r="D250" s="180" t="s">
        <v>180</v>
      </c>
      <c r="E250" s="181" t="s">
        <v>1870</v>
      </c>
      <c r="F250" s="182" t="s">
        <v>1871</v>
      </c>
      <c r="G250" s="183" t="s">
        <v>650</v>
      </c>
      <c r="H250" s="184">
        <v>4</v>
      </c>
      <c r="I250" s="185"/>
      <c r="J250" s="186">
        <f>ROUND(I250*H250,2)</f>
        <v>0</v>
      </c>
      <c r="K250" s="182" t="s">
        <v>1</v>
      </c>
      <c r="L250" s="39"/>
      <c r="M250" s="187" t="s">
        <v>1</v>
      </c>
      <c r="N250" s="188" t="s">
        <v>42</v>
      </c>
      <c r="O250" s="77"/>
      <c r="P250" s="189">
        <f>O250*H250</f>
        <v>0</v>
      </c>
      <c r="Q250" s="189">
        <v>0</v>
      </c>
      <c r="R250" s="189">
        <f>Q250*H250</f>
        <v>0</v>
      </c>
      <c r="S250" s="189">
        <v>0</v>
      </c>
      <c r="T250" s="190">
        <f>S250*H250</f>
        <v>0</v>
      </c>
      <c r="U250" s="38"/>
      <c r="V250" s="38"/>
      <c r="W250" s="38"/>
      <c r="X250" s="38"/>
      <c r="Y250" s="38"/>
      <c r="Z250" s="38"/>
      <c r="AA250" s="38"/>
      <c r="AB250" s="38"/>
      <c r="AC250" s="38"/>
      <c r="AD250" s="38"/>
      <c r="AE250" s="38"/>
      <c r="AR250" s="191" t="s">
        <v>269</v>
      </c>
      <c r="AT250" s="191" t="s">
        <v>180</v>
      </c>
      <c r="AU250" s="191" t="s">
        <v>85</v>
      </c>
      <c r="AY250" s="19" t="s">
        <v>177</v>
      </c>
      <c r="BE250" s="192">
        <f>IF(N250="základní",J250,0)</f>
        <v>0</v>
      </c>
      <c r="BF250" s="192">
        <f>IF(N250="snížená",J250,0)</f>
        <v>0</v>
      </c>
      <c r="BG250" s="192">
        <f>IF(N250="zákl. přenesená",J250,0)</f>
        <v>0</v>
      </c>
      <c r="BH250" s="192">
        <f>IF(N250="sníž. přenesená",J250,0)</f>
        <v>0</v>
      </c>
      <c r="BI250" s="192">
        <f>IF(N250="nulová",J250,0)</f>
        <v>0</v>
      </c>
      <c r="BJ250" s="19" t="s">
        <v>85</v>
      </c>
      <c r="BK250" s="192">
        <f>ROUND(I250*H250,2)</f>
        <v>0</v>
      </c>
      <c r="BL250" s="19" t="s">
        <v>269</v>
      </c>
      <c r="BM250" s="191" t="s">
        <v>1872</v>
      </c>
    </row>
    <row r="251" s="2" customFormat="1" ht="16.5" customHeight="1">
      <c r="A251" s="38"/>
      <c r="B251" s="179"/>
      <c r="C251" s="180" t="s">
        <v>917</v>
      </c>
      <c r="D251" s="180" t="s">
        <v>180</v>
      </c>
      <c r="E251" s="181" t="s">
        <v>1873</v>
      </c>
      <c r="F251" s="182" t="s">
        <v>1874</v>
      </c>
      <c r="G251" s="183" t="s">
        <v>650</v>
      </c>
      <c r="H251" s="184">
        <v>16</v>
      </c>
      <c r="I251" s="185"/>
      <c r="J251" s="186">
        <f>ROUND(I251*H251,2)</f>
        <v>0</v>
      </c>
      <c r="K251" s="182" t="s">
        <v>1</v>
      </c>
      <c r="L251" s="39"/>
      <c r="M251" s="187" t="s">
        <v>1</v>
      </c>
      <c r="N251" s="188" t="s">
        <v>42</v>
      </c>
      <c r="O251" s="77"/>
      <c r="P251" s="189">
        <f>O251*H251</f>
        <v>0</v>
      </c>
      <c r="Q251" s="189">
        <v>0</v>
      </c>
      <c r="R251" s="189">
        <f>Q251*H251</f>
        <v>0</v>
      </c>
      <c r="S251" s="189">
        <v>0</v>
      </c>
      <c r="T251" s="190">
        <f>S251*H251</f>
        <v>0</v>
      </c>
      <c r="U251" s="38"/>
      <c r="V251" s="38"/>
      <c r="W251" s="38"/>
      <c r="X251" s="38"/>
      <c r="Y251" s="38"/>
      <c r="Z251" s="38"/>
      <c r="AA251" s="38"/>
      <c r="AB251" s="38"/>
      <c r="AC251" s="38"/>
      <c r="AD251" s="38"/>
      <c r="AE251" s="38"/>
      <c r="AR251" s="191" t="s">
        <v>269</v>
      </c>
      <c r="AT251" s="191" t="s">
        <v>180</v>
      </c>
      <c r="AU251" s="191" t="s">
        <v>85</v>
      </c>
      <c r="AY251" s="19" t="s">
        <v>177</v>
      </c>
      <c r="BE251" s="192">
        <f>IF(N251="základní",J251,0)</f>
        <v>0</v>
      </c>
      <c r="BF251" s="192">
        <f>IF(N251="snížená",J251,0)</f>
        <v>0</v>
      </c>
      <c r="BG251" s="192">
        <f>IF(N251="zákl. přenesená",J251,0)</f>
        <v>0</v>
      </c>
      <c r="BH251" s="192">
        <f>IF(N251="sníž. přenesená",J251,0)</f>
        <v>0</v>
      </c>
      <c r="BI251" s="192">
        <f>IF(N251="nulová",J251,0)</f>
        <v>0</v>
      </c>
      <c r="BJ251" s="19" t="s">
        <v>85</v>
      </c>
      <c r="BK251" s="192">
        <f>ROUND(I251*H251,2)</f>
        <v>0</v>
      </c>
      <c r="BL251" s="19" t="s">
        <v>269</v>
      </c>
      <c r="BM251" s="191" t="s">
        <v>1875</v>
      </c>
    </row>
    <row r="252" s="2" customFormat="1" ht="21.75" customHeight="1">
      <c r="A252" s="38"/>
      <c r="B252" s="179"/>
      <c r="C252" s="180" t="s">
        <v>922</v>
      </c>
      <c r="D252" s="180" t="s">
        <v>180</v>
      </c>
      <c r="E252" s="181" t="s">
        <v>1876</v>
      </c>
      <c r="F252" s="182" t="s">
        <v>1877</v>
      </c>
      <c r="G252" s="183" t="s">
        <v>650</v>
      </c>
      <c r="H252" s="184">
        <v>29</v>
      </c>
      <c r="I252" s="185"/>
      <c r="J252" s="186">
        <f>ROUND(I252*H252,2)</f>
        <v>0</v>
      </c>
      <c r="K252" s="182" t="s">
        <v>1</v>
      </c>
      <c r="L252" s="39"/>
      <c r="M252" s="187" t="s">
        <v>1</v>
      </c>
      <c r="N252" s="188" t="s">
        <v>42</v>
      </c>
      <c r="O252" s="77"/>
      <c r="P252" s="189">
        <f>O252*H252</f>
        <v>0</v>
      </c>
      <c r="Q252" s="189">
        <v>0</v>
      </c>
      <c r="R252" s="189">
        <f>Q252*H252</f>
        <v>0</v>
      </c>
      <c r="S252" s="189">
        <v>0</v>
      </c>
      <c r="T252" s="190">
        <f>S252*H252</f>
        <v>0</v>
      </c>
      <c r="U252" s="38"/>
      <c r="V252" s="38"/>
      <c r="W252" s="38"/>
      <c r="X252" s="38"/>
      <c r="Y252" s="38"/>
      <c r="Z252" s="38"/>
      <c r="AA252" s="38"/>
      <c r="AB252" s="38"/>
      <c r="AC252" s="38"/>
      <c r="AD252" s="38"/>
      <c r="AE252" s="38"/>
      <c r="AR252" s="191" t="s">
        <v>269</v>
      </c>
      <c r="AT252" s="191" t="s">
        <v>180</v>
      </c>
      <c r="AU252" s="191" t="s">
        <v>85</v>
      </c>
      <c r="AY252" s="19" t="s">
        <v>177</v>
      </c>
      <c r="BE252" s="192">
        <f>IF(N252="základní",J252,0)</f>
        <v>0</v>
      </c>
      <c r="BF252" s="192">
        <f>IF(N252="snížená",J252,0)</f>
        <v>0</v>
      </c>
      <c r="BG252" s="192">
        <f>IF(N252="zákl. přenesená",J252,0)</f>
        <v>0</v>
      </c>
      <c r="BH252" s="192">
        <f>IF(N252="sníž. přenesená",J252,0)</f>
        <v>0</v>
      </c>
      <c r="BI252" s="192">
        <f>IF(N252="nulová",J252,0)</f>
        <v>0</v>
      </c>
      <c r="BJ252" s="19" t="s">
        <v>85</v>
      </c>
      <c r="BK252" s="192">
        <f>ROUND(I252*H252,2)</f>
        <v>0</v>
      </c>
      <c r="BL252" s="19" t="s">
        <v>269</v>
      </c>
      <c r="BM252" s="191" t="s">
        <v>1878</v>
      </c>
    </row>
    <row r="253" s="2" customFormat="1" ht="16.5" customHeight="1">
      <c r="A253" s="38"/>
      <c r="B253" s="179"/>
      <c r="C253" s="180" t="s">
        <v>928</v>
      </c>
      <c r="D253" s="180" t="s">
        <v>180</v>
      </c>
      <c r="E253" s="181" t="s">
        <v>1879</v>
      </c>
      <c r="F253" s="182" t="s">
        <v>1880</v>
      </c>
      <c r="G253" s="183" t="s">
        <v>650</v>
      </c>
      <c r="H253" s="184">
        <v>8</v>
      </c>
      <c r="I253" s="185"/>
      <c r="J253" s="186">
        <f>ROUND(I253*H253,2)</f>
        <v>0</v>
      </c>
      <c r="K253" s="182" t="s">
        <v>1</v>
      </c>
      <c r="L253" s="39"/>
      <c r="M253" s="187" t="s">
        <v>1</v>
      </c>
      <c r="N253" s="188" t="s">
        <v>42</v>
      </c>
      <c r="O253" s="77"/>
      <c r="P253" s="189">
        <f>O253*H253</f>
        <v>0</v>
      </c>
      <c r="Q253" s="189">
        <v>0</v>
      </c>
      <c r="R253" s="189">
        <f>Q253*H253</f>
        <v>0</v>
      </c>
      <c r="S253" s="189">
        <v>0</v>
      </c>
      <c r="T253" s="190">
        <f>S253*H253</f>
        <v>0</v>
      </c>
      <c r="U253" s="38"/>
      <c r="V253" s="38"/>
      <c r="W253" s="38"/>
      <c r="X253" s="38"/>
      <c r="Y253" s="38"/>
      <c r="Z253" s="38"/>
      <c r="AA253" s="38"/>
      <c r="AB253" s="38"/>
      <c r="AC253" s="38"/>
      <c r="AD253" s="38"/>
      <c r="AE253" s="38"/>
      <c r="AR253" s="191" t="s">
        <v>269</v>
      </c>
      <c r="AT253" s="191" t="s">
        <v>180</v>
      </c>
      <c r="AU253" s="191" t="s">
        <v>85</v>
      </c>
      <c r="AY253" s="19" t="s">
        <v>177</v>
      </c>
      <c r="BE253" s="192">
        <f>IF(N253="základní",J253,0)</f>
        <v>0</v>
      </c>
      <c r="BF253" s="192">
        <f>IF(N253="snížená",J253,0)</f>
        <v>0</v>
      </c>
      <c r="BG253" s="192">
        <f>IF(N253="zákl. přenesená",J253,0)</f>
        <v>0</v>
      </c>
      <c r="BH253" s="192">
        <f>IF(N253="sníž. přenesená",J253,0)</f>
        <v>0</v>
      </c>
      <c r="BI253" s="192">
        <f>IF(N253="nulová",J253,0)</f>
        <v>0</v>
      </c>
      <c r="BJ253" s="19" t="s">
        <v>85</v>
      </c>
      <c r="BK253" s="192">
        <f>ROUND(I253*H253,2)</f>
        <v>0</v>
      </c>
      <c r="BL253" s="19" t="s">
        <v>269</v>
      </c>
      <c r="BM253" s="191" t="s">
        <v>1881</v>
      </c>
    </row>
    <row r="254" s="2" customFormat="1" ht="16.5" customHeight="1">
      <c r="A254" s="38"/>
      <c r="B254" s="179"/>
      <c r="C254" s="180" t="s">
        <v>933</v>
      </c>
      <c r="D254" s="180" t="s">
        <v>180</v>
      </c>
      <c r="E254" s="181" t="s">
        <v>1882</v>
      </c>
      <c r="F254" s="182" t="s">
        <v>1883</v>
      </c>
      <c r="G254" s="183" t="s">
        <v>369</v>
      </c>
      <c r="H254" s="184">
        <v>1.5</v>
      </c>
      <c r="I254" s="185"/>
      <c r="J254" s="186">
        <f>ROUND(I254*H254,2)</f>
        <v>0</v>
      </c>
      <c r="K254" s="182" t="s">
        <v>1</v>
      </c>
      <c r="L254" s="39"/>
      <c r="M254" s="187" t="s">
        <v>1</v>
      </c>
      <c r="N254" s="188" t="s">
        <v>42</v>
      </c>
      <c r="O254" s="77"/>
      <c r="P254" s="189">
        <f>O254*H254</f>
        <v>0</v>
      </c>
      <c r="Q254" s="189">
        <v>0</v>
      </c>
      <c r="R254" s="189">
        <f>Q254*H254</f>
        <v>0</v>
      </c>
      <c r="S254" s="189">
        <v>0</v>
      </c>
      <c r="T254" s="190">
        <f>S254*H254</f>
        <v>0</v>
      </c>
      <c r="U254" s="38"/>
      <c r="V254" s="38"/>
      <c r="W254" s="38"/>
      <c r="X254" s="38"/>
      <c r="Y254" s="38"/>
      <c r="Z254" s="38"/>
      <c r="AA254" s="38"/>
      <c r="AB254" s="38"/>
      <c r="AC254" s="38"/>
      <c r="AD254" s="38"/>
      <c r="AE254" s="38"/>
      <c r="AR254" s="191" t="s">
        <v>269</v>
      </c>
      <c r="AT254" s="191" t="s">
        <v>180</v>
      </c>
      <c r="AU254" s="191" t="s">
        <v>85</v>
      </c>
      <c r="AY254" s="19" t="s">
        <v>177</v>
      </c>
      <c r="BE254" s="192">
        <f>IF(N254="základní",J254,0)</f>
        <v>0</v>
      </c>
      <c r="BF254" s="192">
        <f>IF(N254="snížená",J254,0)</f>
        <v>0</v>
      </c>
      <c r="BG254" s="192">
        <f>IF(N254="zákl. přenesená",J254,0)</f>
        <v>0</v>
      </c>
      <c r="BH254" s="192">
        <f>IF(N254="sníž. přenesená",J254,0)</f>
        <v>0</v>
      </c>
      <c r="BI254" s="192">
        <f>IF(N254="nulová",J254,0)</f>
        <v>0</v>
      </c>
      <c r="BJ254" s="19" t="s">
        <v>85</v>
      </c>
      <c r="BK254" s="192">
        <f>ROUND(I254*H254,2)</f>
        <v>0</v>
      </c>
      <c r="BL254" s="19" t="s">
        <v>269</v>
      </c>
      <c r="BM254" s="191" t="s">
        <v>1884</v>
      </c>
    </row>
    <row r="255" s="2" customFormat="1" ht="16.5" customHeight="1">
      <c r="A255" s="38"/>
      <c r="B255" s="179"/>
      <c r="C255" s="180" t="s">
        <v>940</v>
      </c>
      <c r="D255" s="180" t="s">
        <v>180</v>
      </c>
      <c r="E255" s="181" t="s">
        <v>1885</v>
      </c>
      <c r="F255" s="182" t="s">
        <v>1886</v>
      </c>
      <c r="G255" s="183" t="s">
        <v>650</v>
      </c>
      <c r="H255" s="184">
        <v>20</v>
      </c>
      <c r="I255" s="185"/>
      <c r="J255" s="186">
        <f>ROUND(I255*H255,2)</f>
        <v>0</v>
      </c>
      <c r="K255" s="182" t="s">
        <v>1</v>
      </c>
      <c r="L255" s="39"/>
      <c r="M255" s="187" t="s">
        <v>1</v>
      </c>
      <c r="N255" s="188" t="s">
        <v>42</v>
      </c>
      <c r="O255" s="77"/>
      <c r="P255" s="189">
        <f>O255*H255</f>
        <v>0</v>
      </c>
      <c r="Q255" s="189">
        <v>0</v>
      </c>
      <c r="R255" s="189">
        <f>Q255*H255</f>
        <v>0</v>
      </c>
      <c r="S255" s="189">
        <v>0</v>
      </c>
      <c r="T255" s="190">
        <f>S255*H255</f>
        <v>0</v>
      </c>
      <c r="U255" s="38"/>
      <c r="V255" s="38"/>
      <c r="W255" s="38"/>
      <c r="X255" s="38"/>
      <c r="Y255" s="38"/>
      <c r="Z255" s="38"/>
      <c r="AA255" s="38"/>
      <c r="AB255" s="38"/>
      <c r="AC255" s="38"/>
      <c r="AD255" s="38"/>
      <c r="AE255" s="38"/>
      <c r="AR255" s="191" t="s">
        <v>269</v>
      </c>
      <c r="AT255" s="191" t="s">
        <v>180</v>
      </c>
      <c r="AU255" s="191" t="s">
        <v>85</v>
      </c>
      <c r="AY255" s="19" t="s">
        <v>177</v>
      </c>
      <c r="BE255" s="192">
        <f>IF(N255="základní",J255,0)</f>
        <v>0</v>
      </c>
      <c r="BF255" s="192">
        <f>IF(N255="snížená",J255,0)</f>
        <v>0</v>
      </c>
      <c r="BG255" s="192">
        <f>IF(N255="zákl. přenesená",J255,0)</f>
        <v>0</v>
      </c>
      <c r="BH255" s="192">
        <f>IF(N255="sníž. přenesená",J255,0)</f>
        <v>0</v>
      </c>
      <c r="BI255" s="192">
        <f>IF(N255="nulová",J255,0)</f>
        <v>0</v>
      </c>
      <c r="BJ255" s="19" t="s">
        <v>85</v>
      </c>
      <c r="BK255" s="192">
        <f>ROUND(I255*H255,2)</f>
        <v>0</v>
      </c>
      <c r="BL255" s="19" t="s">
        <v>269</v>
      </c>
      <c r="BM255" s="191" t="s">
        <v>1887</v>
      </c>
    </row>
    <row r="256" s="12" customFormat="1" ht="25.92" customHeight="1">
      <c r="A256" s="12"/>
      <c r="B256" s="166"/>
      <c r="C256" s="12"/>
      <c r="D256" s="167" t="s">
        <v>76</v>
      </c>
      <c r="E256" s="168" t="s">
        <v>1888</v>
      </c>
      <c r="F256" s="168" t="s">
        <v>1889</v>
      </c>
      <c r="G256" s="12"/>
      <c r="H256" s="12"/>
      <c r="I256" s="169"/>
      <c r="J256" s="170">
        <f>BK256</f>
        <v>0</v>
      </c>
      <c r="K256" s="12"/>
      <c r="L256" s="166"/>
      <c r="M256" s="171"/>
      <c r="N256" s="172"/>
      <c r="O256" s="172"/>
      <c r="P256" s="173">
        <f>SUM(P257:P274)</f>
        <v>0</v>
      </c>
      <c r="Q256" s="172"/>
      <c r="R256" s="173">
        <f>SUM(R257:R274)</f>
        <v>0</v>
      </c>
      <c r="S256" s="172"/>
      <c r="T256" s="174">
        <f>SUM(T257:T274)</f>
        <v>0</v>
      </c>
      <c r="U256" s="12"/>
      <c r="V256" s="12"/>
      <c r="W256" s="12"/>
      <c r="X256" s="12"/>
      <c r="Y256" s="12"/>
      <c r="Z256" s="12"/>
      <c r="AA256" s="12"/>
      <c r="AB256" s="12"/>
      <c r="AC256" s="12"/>
      <c r="AD256" s="12"/>
      <c r="AE256" s="12"/>
      <c r="AR256" s="167" t="s">
        <v>85</v>
      </c>
      <c r="AT256" s="175" t="s">
        <v>76</v>
      </c>
      <c r="AU256" s="175" t="s">
        <v>77</v>
      </c>
      <c r="AY256" s="167" t="s">
        <v>177</v>
      </c>
      <c r="BK256" s="176">
        <f>SUM(BK257:BK274)</f>
        <v>0</v>
      </c>
    </row>
    <row r="257" s="2" customFormat="1" ht="16.5" customHeight="1">
      <c r="A257" s="38"/>
      <c r="B257" s="179"/>
      <c r="C257" s="180" t="s">
        <v>945</v>
      </c>
      <c r="D257" s="180" t="s">
        <v>180</v>
      </c>
      <c r="E257" s="181" t="s">
        <v>1890</v>
      </c>
      <c r="F257" s="182" t="s">
        <v>1891</v>
      </c>
      <c r="G257" s="183" t="s">
        <v>369</v>
      </c>
      <c r="H257" s="184">
        <v>70</v>
      </c>
      <c r="I257" s="185"/>
      <c r="J257" s="186">
        <f>ROUND(I257*H257,2)</f>
        <v>0</v>
      </c>
      <c r="K257" s="182" t="s">
        <v>1</v>
      </c>
      <c r="L257" s="39"/>
      <c r="M257" s="187" t="s">
        <v>1</v>
      </c>
      <c r="N257" s="188" t="s">
        <v>42</v>
      </c>
      <c r="O257" s="77"/>
      <c r="P257" s="189">
        <f>O257*H257</f>
        <v>0</v>
      </c>
      <c r="Q257" s="189">
        <v>0</v>
      </c>
      <c r="R257" s="189">
        <f>Q257*H257</f>
        <v>0</v>
      </c>
      <c r="S257" s="189">
        <v>0</v>
      </c>
      <c r="T257" s="190">
        <f>S257*H257</f>
        <v>0</v>
      </c>
      <c r="U257" s="38"/>
      <c r="V257" s="38"/>
      <c r="W257" s="38"/>
      <c r="X257" s="38"/>
      <c r="Y257" s="38"/>
      <c r="Z257" s="38"/>
      <c r="AA257" s="38"/>
      <c r="AB257" s="38"/>
      <c r="AC257" s="38"/>
      <c r="AD257" s="38"/>
      <c r="AE257" s="38"/>
      <c r="AR257" s="191" t="s">
        <v>269</v>
      </c>
      <c r="AT257" s="191" t="s">
        <v>180</v>
      </c>
      <c r="AU257" s="191" t="s">
        <v>85</v>
      </c>
      <c r="AY257" s="19" t="s">
        <v>177</v>
      </c>
      <c r="BE257" s="192">
        <f>IF(N257="základní",J257,0)</f>
        <v>0</v>
      </c>
      <c r="BF257" s="192">
        <f>IF(N257="snížená",J257,0)</f>
        <v>0</v>
      </c>
      <c r="BG257" s="192">
        <f>IF(N257="zákl. přenesená",J257,0)</f>
        <v>0</v>
      </c>
      <c r="BH257" s="192">
        <f>IF(N257="sníž. přenesená",J257,0)</f>
        <v>0</v>
      </c>
      <c r="BI257" s="192">
        <f>IF(N257="nulová",J257,0)</f>
        <v>0</v>
      </c>
      <c r="BJ257" s="19" t="s">
        <v>85</v>
      </c>
      <c r="BK257" s="192">
        <f>ROUND(I257*H257,2)</f>
        <v>0</v>
      </c>
      <c r="BL257" s="19" t="s">
        <v>269</v>
      </c>
      <c r="BM257" s="191" t="s">
        <v>1892</v>
      </c>
    </row>
    <row r="258" s="2" customFormat="1" ht="16.5" customHeight="1">
      <c r="A258" s="38"/>
      <c r="B258" s="179"/>
      <c r="C258" s="180" t="s">
        <v>949</v>
      </c>
      <c r="D258" s="180" t="s">
        <v>180</v>
      </c>
      <c r="E258" s="181" t="s">
        <v>1893</v>
      </c>
      <c r="F258" s="182" t="s">
        <v>1894</v>
      </c>
      <c r="G258" s="183" t="s">
        <v>369</v>
      </c>
      <c r="H258" s="184">
        <v>18</v>
      </c>
      <c r="I258" s="185"/>
      <c r="J258" s="186">
        <f>ROUND(I258*H258,2)</f>
        <v>0</v>
      </c>
      <c r="K258" s="182" t="s">
        <v>1</v>
      </c>
      <c r="L258" s="39"/>
      <c r="M258" s="187" t="s">
        <v>1</v>
      </c>
      <c r="N258" s="188" t="s">
        <v>42</v>
      </c>
      <c r="O258" s="77"/>
      <c r="P258" s="189">
        <f>O258*H258</f>
        <v>0</v>
      </c>
      <c r="Q258" s="189">
        <v>0</v>
      </c>
      <c r="R258" s="189">
        <f>Q258*H258</f>
        <v>0</v>
      </c>
      <c r="S258" s="189">
        <v>0</v>
      </c>
      <c r="T258" s="190">
        <f>S258*H258</f>
        <v>0</v>
      </c>
      <c r="U258" s="38"/>
      <c r="V258" s="38"/>
      <c r="W258" s="38"/>
      <c r="X258" s="38"/>
      <c r="Y258" s="38"/>
      <c r="Z258" s="38"/>
      <c r="AA258" s="38"/>
      <c r="AB258" s="38"/>
      <c r="AC258" s="38"/>
      <c r="AD258" s="38"/>
      <c r="AE258" s="38"/>
      <c r="AR258" s="191" t="s">
        <v>269</v>
      </c>
      <c r="AT258" s="191" t="s">
        <v>180</v>
      </c>
      <c r="AU258" s="191" t="s">
        <v>85</v>
      </c>
      <c r="AY258" s="19" t="s">
        <v>177</v>
      </c>
      <c r="BE258" s="192">
        <f>IF(N258="základní",J258,0)</f>
        <v>0</v>
      </c>
      <c r="BF258" s="192">
        <f>IF(N258="snížená",J258,0)</f>
        <v>0</v>
      </c>
      <c r="BG258" s="192">
        <f>IF(N258="zákl. přenesená",J258,0)</f>
        <v>0</v>
      </c>
      <c r="BH258" s="192">
        <f>IF(N258="sníž. přenesená",J258,0)</f>
        <v>0</v>
      </c>
      <c r="BI258" s="192">
        <f>IF(N258="nulová",J258,0)</f>
        <v>0</v>
      </c>
      <c r="BJ258" s="19" t="s">
        <v>85</v>
      </c>
      <c r="BK258" s="192">
        <f>ROUND(I258*H258,2)</f>
        <v>0</v>
      </c>
      <c r="BL258" s="19" t="s">
        <v>269</v>
      </c>
      <c r="BM258" s="191" t="s">
        <v>1895</v>
      </c>
    </row>
    <row r="259" s="2" customFormat="1" ht="16.5" customHeight="1">
      <c r="A259" s="38"/>
      <c r="B259" s="179"/>
      <c r="C259" s="180" t="s">
        <v>954</v>
      </c>
      <c r="D259" s="180" t="s">
        <v>180</v>
      </c>
      <c r="E259" s="181" t="s">
        <v>1896</v>
      </c>
      <c r="F259" s="182" t="s">
        <v>1897</v>
      </c>
      <c r="G259" s="183" t="s">
        <v>369</v>
      </c>
      <c r="H259" s="184">
        <v>50</v>
      </c>
      <c r="I259" s="185"/>
      <c r="J259" s="186">
        <f>ROUND(I259*H259,2)</f>
        <v>0</v>
      </c>
      <c r="K259" s="182" t="s">
        <v>1</v>
      </c>
      <c r="L259" s="39"/>
      <c r="M259" s="187" t="s">
        <v>1</v>
      </c>
      <c r="N259" s="188" t="s">
        <v>42</v>
      </c>
      <c r="O259" s="77"/>
      <c r="P259" s="189">
        <f>O259*H259</f>
        <v>0</v>
      </c>
      <c r="Q259" s="189">
        <v>0</v>
      </c>
      <c r="R259" s="189">
        <f>Q259*H259</f>
        <v>0</v>
      </c>
      <c r="S259" s="189">
        <v>0</v>
      </c>
      <c r="T259" s="190">
        <f>S259*H259</f>
        <v>0</v>
      </c>
      <c r="U259" s="38"/>
      <c r="V259" s="38"/>
      <c r="W259" s="38"/>
      <c r="X259" s="38"/>
      <c r="Y259" s="38"/>
      <c r="Z259" s="38"/>
      <c r="AA259" s="38"/>
      <c r="AB259" s="38"/>
      <c r="AC259" s="38"/>
      <c r="AD259" s="38"/>
      <c r="AE259" s="38"/>
      <c r="AR259" s="191" t="s">
        <v>269</v>
      </c>
      <c r="AT259" s="191" t="s">
        <v>180</v>
      </c>
      <c r="AU259" s="191" t="s">
        <v>85</v>
      </c>
      <c r="AY259" s="19" t="s">
        <v>177</v>
      </c>
      <c r="BE259" s="192">
        <f>IF(N259="základní",J259,0)</f>
        <v>0</v>
      </c>
      <c r="BF259" s="192">
        <f>IF(N259="snížená",J259,0)</f>
        <v>0</v>
      </c>
      <c r="BG259" s="192">
        <f>IF(N259="zákl. přenesená",J259,0)</f>
        <v>0</v>
      </c>
      <c r="BH259" s="192">
        <f>IF(N259="sníž. přenesená",J259,0)</f>
        <v>0</v>
      </c>
      <c r="BI259" s="192">
        <f>IF(N259="nulová",J259,0)</f>
        <v>0</v>
      </c>
      <c r="BJ259" s="19" t="s">
        <v>85</v>
      </c>
      <c r="BK259" s="192">
        <f>ROUND(I259*H259,2)</f>
        <v>0</v>
      </c>
      <c r="BL259" s="19" t="s">
        <v>269</v>
      </c>
      <c r="BM259" s="191" t="s">
        <v>1898</v>
      </c>
    </row>
    <row r="260" s="2" customFormat="1" ht="16.5" customHeight="1">
      <c r="A260" s="38"/>
      <c r="B260" s="179"/>
      <c r="C260" s="180" t="s">
        <v>960</v>
      </c>
      <c r="D260" s="180" t="s">
        <v>180</v>
      </c>
      <c r="E260" s="181" t="s">
        <v>1899</v>
      </c>
      <c r="F260" s="182" t="s">
        <v>1900</v>
      </c>
      <c r="G260" s="183" t="s">
        <v>650</v>
      </c>
      <c r="H260" s="184">
        <v>2</v>
      </c>
      <c r="I260" s="185"/>
      <c r="J260" s="186">
        <f>ROUND(I260*H260,2)</f>
        <v>0</v>
      </c>
      <c r="K260" s="182" t="s">
        <v>1</v>
      </c>
      <c r="L260" s="39"/>
      <c r="M260" s="187" t="s">
        <v>1</v>
      </c>
      <c r="N260" s="188" t="s">
        <v>42</v>
      </c>
      <c r="O260" s="77"/>
      <c r="P260" s="189">
        <f>O260*H260</f>
        <v>0</v>
      </c>
      <c r="Q260" s="189">
        <v>0</v>
      </c>
      <c r="R260" s="189">
        <f>Q260*H260</f>
        <v>0</v>
      </c>
      <c r="S260" s="189">
        <v>0</v>
      </c>
      <c r="T260" s="190">
        <f>S260*H260</f>
        <v>0</v>
      </c>
      <c r="U260" s="38"/>
      <c r="V260" s="38"/>
      <c r="W260" s="38"/>
      <c r="X260" s="38"/>
      <c r="Y260" s="38"/>
      <c r="Z260" s="38"/>
      <c r="AA260" s="38"/>
      <c r="AB260" s="38"/>
      <c r="AC260" s="38"/>
      <c r="AD260" s="38"/>
      <c r="AE260" s="38"/>
      <c r="AR260" s="191" t="s">
        <v>269</v>
      </c>
      <c r="AT260" s="191" t="s">
        <v>180</v>
      </c>
      <c r="AU260" s="191" t="s">
        <v>85</v>
      </c>
      <c r="AY260" s="19" t="s">
        <v>177</v>
      </c>
      <c r="BE260" s="192">
        <f>IF(N260="základní",J260,0)</f>
        <v>0</v>
      </c>
      <c r="BF260" s="192">
        <f>IF(N260="snížená",J260,0)</f>
        <v>0</v>
      </c>
      <c r="BG260" s="192">
        <f>IF(N260="zákl. přenesená",J260,0)</f>
        <v>0</v>
      </c>
      <c r="BH260" s="192">
        <f>IF(N260="sníž. přenesená",J260,0)</f>
        <v>0</v>
      </c>
      <c r="BI260" s="192">
        <f>IF(N260="nulová",J260,0)</f>
        <v>0</v>
      </c>
      <c r="BJ260" s="19" t="s">
        <v>85</v>
      </c>
      <c r="BK260" s="192">
        <f>ROUND(I260*H260,2)</f>
        <v>0</v>
      </c>
      <c r="BL260" s="19" t="s">
        <v>269</v>
      </c>
      <c r="BM260" s="191" t="s">
        <v>1901</v>
      </c>
    </row>
    <row r="261" s="2" customFormat="1" ht="16.5" customHeight="1">
      <c r="A261" s="38"/>
      <c r="B261" s="179"/>
      <c r="C261" s="180" t="s">
        <v>972</v>
      </c>
      <c r="D261" s="180" t="s">
        <v>180</v>
      </c>
      <c r="E261" s="181" t="s">
        <v>1902</v>
      </c>
      <c r="F261" s="182" t="s">
        <v>1903</v>
      </c>
      <c r="G261" s="183" t="s">
        <v>650</v>
      </c>
      <c r="H261" s="184">
        <v>14</v>
      </c>
      <c r="I261" s="185"/>
      <c r="J261" s="186">
        <f>ROUND(I261*H261,2)</f>
        <v>0</v>
      </c>
      <c r="K261" s="182" t="s">
        <v>1</v>
      </c>
      <c r="L261" s="39"/>
      <c r="M261" s="187" t="s">
        <v>1</v>
      </c>
      <c r="N261" s="188" t="s">
        <v>42</v>
      </c>
      <c r="O261" s="77"/>
      <c r="P261" s="189">
        <f>O261*H261</f>
        <v>0</v>
      </c>
      <c r="Q261" s="189">
        <v>0</v>
      </c>
      <c r="R261" s="189">
        <f>Q261*H261</f>
        <v>0</v>
      </c>
      <c r="S261" s="189">
        <v>0</v>
      </c>
      <c r="T261" s="190">
        <f>S261*H261</f>
        <v>0</v>
      </c>
      <c r="U261" s="38"/>
      <c r="V261" s="38"/>
      <c r="W261" s="38"/>
      <c r="X261" s="38"/>
      <c r="Y261" s="38"/>
      <c r="Z261" s="38"/>
      <c r="AA261" s="38"/>
      <c r="AB261" s="38"/>
      <c r="AC261" s="38"/>
      <c r="AD261" s="38"/>
      <c r="AE261" s="38"/>
      <c r="AR261" s="191" t="s">
        <v>269</v>
      </c>
      <c r="AT261" s="191" t="s">
        <v>180</v>
      </c>
      <c r="AU261" s="191" t="s">
        <v>85</v>
      </c>
      <c r="AY261" s="19" t="s">
        <v>177</v>
      </c>
      <c r="BE261" s="192">
        <f>IF(N261="základní",J261,0)</f>
        <v>0</v>
      </c>
      <c r="BF261" s="192">
        <f>IF(N261="snížená",J261,0)</f>
        <v>0</v>
      </c>
      <c r="BG261" s="192">
        <f>IF(N261="zákl. přenesená",J261,0)</f>
        <v>0</v>
      </c>
      <c r="BH261" s="192">
        <f>IF(N261="sníž. přenesená",J261,0)</f>
        <v>0</v>
      </c>
      <c r="BI261" s="192">
        <f>IF(N261="nulová",J261,0)</f>
        <v>0</v>
      </c>
      <c r="BJ261" s="19" t="s">
        <v>85</v>
      </c>
      <c r="BK261" s="192">
        <f>ROUND(I261*H261,2)</f>
        <v>0</v>
      </c>
      <c r="BL261" s="19" t="s">
        <v>269</v>
      </c>
      <c r="BM261" s="191" t="s">
        <v>1904</v>
      </c>
    </row>
    <row r="262" s="2" customFormat="1" ht="16.5" customHeight="1">
      <c r="A262" s="38"/>
      <c r="B262" s="179"/>
      <c r="C262" s="180" t="s">
        <v>976</v>
      </c>
      <c r="D262" s="180" t="s">
        <v>180</v>
      </c>
      <c r="E262" s="181" t="s">
        <v>1905</v>
      </c>
      <c r="F262" s="182" t="s">
        <v>1906</v>
      </c>
      <c r="G262" s="183" t="s">
        <v>650</v>
      </c>
      <c r="H262" s="184">
        <v>4</v>
      </c>
      <c r="I262" s="185"/>
      <c r="J262" s="186">
        <f>ROUND(I262*H262,2)</f>
        <v>0</v>
      </c>
      <c r="K262" s="182" t="s">
        <v>1</v>
      </c>
      <c r="L262" s="39"/>
      <c r="M262" s="187" t="s">
        <v>1</v>
      </c>
      <c r="N262" s="188" t="s">
        <v>42</v>
      </c>
      <c r="O262" s="77"/>
      <c r="P262" s="189">
        <f>O262*H262</f>
        <v>0</v>
      </c>
      <c r="Q262" s="189">
        <v>0</v>
      </c>
      <c r="R262" s="189">
        <f>Q262*H262</f>
        <v>0</v>
      </c>
      <c r="S262" s="189">
        <v>0</v>
      </c>
      <c r="T262" s="190">
        <f>S262*H262</f>
        <v>0</v>
      </c>
      <c r="U262" s="38"/>
      <c r="V262" s="38"/>
      <c r="W262" s="38"/>
      <c r="X262" s="38"/>
      <c r="Y262" s="38"/>
      <c r="Z262" s="38"/>
      <c r="AA262" s="38"/>
      <c r="AB262" s="38"/>
      <c r="AC262" s="38"/>
      <c r="AD262" s="38"/>
      <c r="AE262" s="38"/>
      <c r="AR262" s="191" t="s">
        <v>269</v>
      </c>
      <c r="AT262" s="191" t="s">
        <v>180</v>
      </c>
      <c r="AU262" s="191" t="s">
        <v>85</v>
      </c>
      <c r="AY262" s="19" t="s">
        <v>177</v>
      </c>
      <c r="BE262" s="192">
        <f>IF(N262="základní",J262,0)</f>
        <v>0</v>
      </c>
      <c r="BF262" s="192">
        <f>IF(N262="snížená",J262,0)</f>
        <v>0</v>
      </c>
      <c r="BG262" s="192">
        <f>IF(N262="zákl. přenesená",J262,0)</f>
        <v>0</v>
      </c>
      <c r="BH262" s="192">
        <f>IF(N262="sníž. přenesená",J262,0)</f>
        <v>0</v>
      </c>
      <c r="BI262" s="192">
        <f>IF(N262="nulová",J262,0)</f>
        <v>0</v>
      </c>
      <c r="BJ262" s="19" t="s">
        <v>85</v>
      </c>
      <c r="BK262" s="192">
        <f>ROUND(I262*H262,2)</f>
        <v>0</v>
      </c>
      <c r="BL262" s="19" t="s">
        <v>269</v>
      </c>
      <c r="BM262" s="191" t="s">
        <v>1907</v>
      </c>
    </row>
    <row r="263" s="2" customFormat="1" ht="24.15" customHeight="1">
      <c r="A263" s="38"/>
      <c r="B263" s="179"/>
      <c r="C263" s="180" t="s">
        <v>983</v>
      </c>
      <c r="D263" s="180" t="s">
        <v>180</v>
      </c>
      <c r="E263" s="181" t="s">
        <v>1908</v>
      </c>
      <c r="F263" s="182" t="s">
        <v>1909</v>
      </c>
      <c r="G263" s="183" t="s">
        <v>650</v>
      </c>
      <c r="H263" s="184">
        <v>8</v>
      </c>
      <c r="I263" s="185"/>
      <c r="J263" s="186">
        <f>ROUND(I263*H263,2)</f>
        <v>0</v>
      </c>
      <c r="K263" s="182" t="s">
        <v>1</v>
      </c>
      <c r="L263" s="39"/>
      <c r="M263" s="187" t="s">
        <v>1</v>
      </c>
      <c r="N263" s="188" t="s">
        <v>42</v>
      </c>
      <c r="O263" s="77"/>
      <c r="P263" s="189">
        <f>O263*H263</f>
        <v>0</v>
      </c>
      <c r="Q263" s="189">
        <v>0</v>
      </c>
      <c r="R263" s="189">
        <f>Q263*H263</f>
        <v>0</v>
      </c>
      <c r="S263" s="189">
        <v>0</v>
      </c>
      <c r="T263" s="190">
        <f>S263*H263</f>
        <v>0</v>
      </c>
      <c r="U263" s="38"/>
      <c r="V263" s="38"/>
      <c r="W263" s="38"/>
      <c r="X263" s="38"/>
      <c r="Y263" s="38"/>
      <c r="Z263" s="38"/>
      <c r="AA263" s="38"/>
      <c r="AB263" s="38"/>
      <c r="AC263" s="38"/>
      <c r="AD263" s="38"/>
      <c r="AE263" s="38"/>
      <c r="AR263" s="191" t="s">
        <v>269</v>
      </c>
      <c r="AT263" s="191" t="s">
        <v>180</v>
      </c>
      <c r="AU263" s="191" t="s">
        <v>85</v>
      </c>
      <c r="AY263" s="19" t="s">
        <v>177</v>
      </c>
      <c r="BE263" s="192">
        <f>IF(N263="základní",J263,0)</f>
        <v>0</v>
      </c>
      <c r="BF263" s="192">
        <f>IF(N263="snížená",J263,0)</f>
        <v>0</v>
      </c>
      <c r="BG263" s="192">
        <f>IF(N263="zákl. přenesená",J263,0)</f>
        <v>0</v>
      </c>
      <c r="BH263" s="192">
        <f>IF(N263="sníž. přenesená",J263,0)</f>
        <v>0</v>
      </c>
      <c r="BI263" s="192">
        <f>IF(N263="nulová",J263,0)</f>
        <v>0</v>
      </c>
      <c r="BJ263" s="19" t="s">
        <v>85</v>
      </c>
      <c r="BK263" s="192">
        <f>ROUND(I263*H263,2)</f>
        <v>0</v>
      </c>
      <c r="BL263" s="19" t="s">
        <v>269</v>
      </c>
      <c r="BM263" s="191" t="s">
        <v>1910</v>
      </c>
    </row>
    <row r="264" s="2" customFormat="1" ht="16.5" customHeight="1">
      <c r="A264" s="38"/>
      <c r="B264" s="179"/>
      <c r="C264" s="180" t="s">
        <v>989</v>
      </c>
      <c r="D264" s="180" t="s">
        <v>180</v>
      </c>
      <c r="E264" s="181" t="s">
        <v>1911</v>
      </c>
      <c r="F264" s="182" t="s">
        <v>1912</v>
      </c>
      <c r="G264" s="183" t="s">
        <v>650</v>
      </c>
      <c r="H264" s="184">
        <v>4</v>
      </c>
      <c r="I264" s="185"/>
      <c r="J264" s="186">
        <f>ROUND(I264*H264,2)</f>
        <v>0</v>
      </c>
      <c r="K264" s="182" t="s">
        <v>1</v>
      </c>
      <c r="L264" s="39"/>
      <c r="M264" s="187" t="s">
        <v>1</v>
      </c>
      <c r="N264" s="188" t="s">
        <v>42</v>
      </c>
      <c r="O264" s="77"/>
      <c r="P264" s="189">
        <f>O264*H264</f>
        <v>0</v>
      </c>
      <c r="Q264" s="189">
        <v>0</v>
      </c>
      <c r="R264" s="189">
        <f>Q264*H264</f>
        <v>0</v>
      </c>
      <c r="S264" s="189">
        <v>0</v>
      </c>
      <c r="T264" s="190">
        <f>S264*H264</f>
        <v>0</v>
      </c>
      <c r="U264" s="38"/>
      <c r="V264" s="38"/>
      <c r="W264" s="38"/>
      <c r="X264" s="38"/>
      <c r="Y264" s="38"/>
      <c r="Z264" s="38"/>
      <c r="AA264" s="38"/>
      <c r="AB264" s="38"/>
      <c r="AC264" s="38"/>
      <c r="AD264" s="38"/>
      <c r="AE264" s="38"/>
      <c r="AR264" s="191" t="s">
        <v>269</v>
      </c>
      <c r="AT264" s="191" t="s">
        <v>180</v>
      </c>
      <c r="AU264" s="191" t="s">
        <v>85</v>
      </c>
      <c r="AY264" s="19" t="s">
        <v>177</v>
      </c>
      <c r="BE264" s="192">
        <f>IF(N264="základní",J264,0)</f>
        <v>0</v>
      </c>
      <c r="BF264" s="192">
        <f>IF(N264="snížená",J264,0)</f>
        <v>0</v>
      </c>
      <c r="BG264" s="192">
        <f>IF(N264="zákl. přenesená",J264,0)</f>
        <v>0</v>
      </c>
      <c r="BH264" s="192">
        <f>IF(N264="sníž. přenesená",J264,0)</f>
        <v>0</v>
      </c>
      <c r="BI264" s="192">
        <f>IF(N264="nulová",J264,0)</f>
        <v>0</v>
      </c>
      <c r="BJ264" s="19" t="s">
        <v>85</v>
      </c>
      <c r="BK264" s="192">
        <f>ROUND(I264*H264,2)</f>
        <v>0</v>
      </c>
      <c r="BL264" s="19" t="s">
        <v>269</v>
      </c>
      <c r="BM264" s="191" t="s">
        <v>1913</v>
      </c>
    </row>
    <row r="265" s="2" customFormat="1" ht="16.5" customHeight="1">
      <c r="A265" s="38"/>
      <c r="B265" s="179"/>
      <c r="C265" s="180" t="s">
        <v>995</v>
      </c>
      <c r="D265" s="180" t="s">
        <v>180</v>
      </c>
      <c r="E265" s="181" t="s">
        <v>1914</v>
      </c>
      <c r="F265" s="182" t="s">
        <v>1915</v>
      </c>
      <c r="G265" s="183" t="s">
        <v>650</v>
      </c>
      <c r="H265" s="184">
        <v>4</v>
      </c>
      <c r="I265" s="185"/>
      <c r="J265" s="186">
        <f>ROUND(I265*H265,2)</f>
        <v>0</v>
      </c>
      <c r="K265" s="182" t="s">
        <v>1</v>
      </c>
      <c r="L265" s="39"/>
      <c r="M265" s="187" t="s">
        <v>1</v>
      </c>
      <c r="N265" s="188" t="s">
        <v>42</v>
      </c>
      <c r="O265" s="77"/>
      <c r="P265" s="189">
        <f>O265*H265</f>
        <v>0</v>
      </c>
      <c r="Q265" s="189">
        <v>0</v>
      </c>
      <c r="R265" s="189">
        <f>Q265*H265</f>
        <v>0</v>
      </c>
      <c r="S265" s="189">
        <v>0</v>
      </c>
      <c r="T265" s="190">
        <f>S265*H265</f>
        <v>0</v>
      </c>
      <c r="U265" s="38"/>
      <c r="V265" s="38"/>
      <c r="W265" s="38"/>
      <c r="X265" s="38"/>
      <c r="Y265" s="38"/>
      <c r="Z265" s="38"/>
      <c r="AA265" s="38"/>
      <c r="AB265" s="38"/>
      <c r="AC265" s="38"/>
      <c r="AD265" s="38"/>
      <c r="AE265" s="38"/>
      <c r="AR265" s="191" t="s">
        <v>269</v>
      </c>
      <c r="AT265" s="191" t="s">
        <v>180</v>
      </c>
      <c r="AU265" s="191" t="s">
        <v>85</v>
      </c>
      <c r="AY265" s="19" t="s">
        <v>177</v>
      </c>
      <c r="BE265" s="192">
        <f>IF(N265="základní",J265,0)</f>
        <v>0</v>
      </c>
      <c r="BF265" s="192">
        <f>IF(N265="snížená",J265,0)</f>
        <v>0</v>
      </c>
      <c r="BG265" s="192">
        <f>IF(N265="zákl. přenesená",J265,0)</f>
        <v>0</v>
      </c>
      <c r="BH265" s="192">
        <f>IF(N265="sníž. přenesená",J265,0)</f>
        <v>0</v>
      </c>
      <c r="BI265" s="192">
        <f>IF(N265="nulová",J265,0)</f>
        <v>0</v>
      </c>
      <c r="BJ265" s="19" t="s">
        <v>85</v>
      </c>
      <c r="BK265" s="192">
        <f>ROUND(I265*H265,2)</f>
        <v>0</v>
      </c>
      <c r="BL265" s="19" t="s">
        <v>269</v>
      </c>
      <c r="BM265" s="191" t="s">
        <v>1916</v>
      </c>
    </row>
    <row r="266" s="2" customFormat="1" ht="16.5" customHeight="1">
      <c r="A266" s="38"/>
      <c r="B266" s="179"/>
      <c r="C266" s="180" t="s">
        <v>1000</v>
      </c>
      <c r="D266" s="180" t="s">
        <v>180</v>
      </c>
      <c r="E266" s="181" t="s">
        <v>1917</v>
      </c>
      <c r="F266" s="182" t="s">
        <v>1918</v>
      </c>
      <c r="G266" s="183" t="s">
        <v>650</v>
      </c>
      <c r="H266" s="184">
        <v>8</v>
      </c>
      <c r="I266" s="185"/>
      <c r="J266" s="186">
        <f>ROUND(I266*H266,2)</f>
        <v>0</v>
      </c>
      <c r="K266" s="182" t="s">
        <v>1</v>
      </c>
      <c r="L266" s="39"/>
      <c r="M266" s="187" t="s">
        <v>1</v>
      </c>
      <c r="N266" s="188" t="s">
        <v>42</v>
      </c>
      <c r="O266" s="77"/>
      <c r="P266" s="189">
        <f>O266*H266</f>
        <v>0</v>
      </c>
      <c r="Q266" s="189">
        <v>0</v>
      </c>
      <c r="R266" s="189">
        <f>Q266*H266</f>
        <v>0</v>
      </c>
      <c r="S266" s="189">
        <v>0</v>
      </c>
      <c r="T266" s="190">
        <f>S266*H266</f>
        <v>0</v>
      </c>
      <c r="U266" s="38"/>
      <c r="V266" s="38"/>
      <c r="W266" s="38"/>
      <c r="X266" s="38"/>
      <c r="Y266" s="38"/>
      <c r="Z266" s="38"/>
      <c r="AA266" s="38"/>
      <c r="AB266" s="38"/>
      <c r="AC266" s="38"/>
      <c r="AD266" s="38"/>
      <c r="AE266" s="38"/>
      <c r="AR266" s="191" t="s">
        <v>269</v>
      </c>
      <c r="AT266" s="191" t="s">
        <v>180</v>
      </c>
      <c r="AU266" s="191" t="s">
        <v>85</v>
      </c>
      <c r="AY266" s="19" t="s">
        <v>177</v>
      </c>
      <c r="BE266" s="192">
        <f>IF(N266="základní",J266,0)</f>
        <v>0</v>
      </c>
      <c r="BF266" s="192">
        <f>IF(N266="snížená",J266,0)</f>
        <v>0</v>
      </c>
      <c r="BG266" s="192">
        <f>IF(N266="zákl. přenesená",J266,0)</f>
        <v>0</v>
      </c>
      <c r="BH266" s="192">
        <f>IF(N266="sníž. přenesená",J266,0)</f>
        <v>0</v>
      </c>
      <c r="BI266" s="192">
        <f>IF(N266="nulová",J266,0)</f>
        <v>0</v>
      </c>
      <c r="BJ266" s="19" t="s">
        <v>85</v>
      </c>
      <c r="BK266" s="192">
        <f>ROUND(I266*H266,2)</f>
        <v>0</v>
      </c>
      <c r="BL266" s="19" t="s">
        <v>269</v>
      </c>
      <c r="BM266" s="191" t="s">
        <v>1919</v>
      </c>
    </row>
    <row r="267" s="2" customFormat="1" ht="16.5" customHeight="1">
      <c r="A267" s="38"/>
      <c r="B267" s="179"/>
      <c r="C267" s="180" t="s">
        <v>1008</v>
      </c>
      <c r="D267" s="180" t="s">
        <v>180</v>
      </c>
      <c r="E267" s="181" t="s">
        <v>1920</v>
      </c>
      <c r="F267" s="182" t="s">
        <v>1921</v>
      </c>
      <c r="G267" s="183" t="s">
        <v>650</v>
      </c>
      <c r="H267" s="184">
        <v>10</v>
      </c>
      <c r="I267" s="185"/>
      <c r="J267" s="186">
        <f>ROUND(I267*H267,2)</f>
        <v>0</v>
      </c>
      <c r="K267" s="182" t="s">
        <v>1</v>
      </c>
      <c r="L267" s="39"/>
      <c r="M267" s="187" t="s">
        <v>1</v>
      </c>
      <c r="N267" s="188" t="s">
        <v>42</v>
      </c>
      <c r="O267" s="77"/>
      <c r="P267" s="189">
        <f>O267*H267</f>
        <v>0</v>
      </c>
      <c r="Q267" s="189">
        <v>0</v>
      </c>
      <c r="R267" s="189">
        <f>Q267*H267</f>
        <v>0</v>
      </c>
      <c r="S267" s="189">
        <v>0</v>
      </c>
      <c r="T267" s="190">
        <f>S267*H267</f>
        <v>0</v>
      </c>
      <c r="U267" s="38"/>
      <c r="V267" s="38"/>
      <c r="W267" s="38"/>
      <c r="X267" s="38"/>
      <c r="Y267" s="38"/>
      <c r="Z267" s="38"/>
      <c r="AA267" s="38"/>
      <c r="AB267" s="38"/>
      <c r="AC267" s="38"/>
      <c r="AD267" s="38"/>
      <c r="AE267" s="38"/>
      <c r="AR267" s="191" t="s">
        <v>269</v>
      </c>
      <c r="AT267" s="191" t="s">
        <v>180</v>
      </c>
      <c r="AU267" s="191" t="s">
        <v>85</v>
      </c>
      <c r="AY267" s="19" t="s">
        <v>177</v>
      </c>
      <c r="BE267" s="192">
        <f>IF(N267="základní",J267,0)</f>
        <v>0</v>
      </c>
      <c r="BF267" s="192">
        <f>IF(N267="snížená",J267,0)</f>
        <v>0</v>
      </c>
      <c r="BG267" s="192">
        <f>IF(N267="zákl. přenesená",J267,0)</f>
        <v>0</v>
      </c>
      <c r="BH267" s="192">
        <f>IF(N267="sníž. přenesená",J267,0)</f>
        <v>0</v>
      </c>
      <c r="BI267" s="192">
        <f>IF(N267="nulová",J267,0)</f>
        <v>0</v>
      </c>
      <c r="BJ267" s="19" t="s">
        <v>85</v>
      </c>
      <c r="BK267" s="192">
        <f>ROUND(I267*H267,2)</f>
        <v>0</v>
      </c>
      <c r="BL267" s="19" t="s">
        <v>269</v>
      </c>
      <c r="BM267" s="191" t="s">
        <v>1922</v>
      </c>
    </row>
    <row r="268" s="2" customFormat="1" ht="16.5" customHeight="1">
      <c r="A268" s="38"/>
      <c r="B268" s="179"/>
      <c r="C268" s="180" t="s">
        <v>1016</v>
      </c>
      <c r="D268" s="180" t="s">
        <v>180</v>
      </c>
      <c r="E268" s="181" t="s">
        <v>1923</v>
      </c>
      <c r="F268" s="182" t="s">
        <v>1924</v>
      </c>
      <c r="G268" s="183" t="s">
        <v>650</v>
      </c>
      <c r="H268" s="184">
        <v>14</v>
      </c>
      <c r="I268" s="185"/>
      <c r="J268" s="186">
        <f>ROUND(I268*H268,2)</f>
        <v>0</v>
      </c>
      <c r="K268" s="182" t="s">
        <v>1</v>
      </c>
      <c r="L268" s="39"/>
      <c r="M268" s="187" t="s">
        <v>1</v>
      </c>
      <c r="N268" s="188" t="s">
        <v>42</v>
      </c>
      <c r="O268" s="77"/>
      <c r="P268" s="189">
        <f>O268*H268</f>
        <v>0</v>
      </c>
      <c r="Q268" s="189">
        <v>0</v>
      </c>
      <c r="R268" s="189">
        <f>Q268*H268</f>
        <v>0</v>
      </c>
      <c r="S268" s="189">
        <v>0</v>
      </c>
      <c r="T268" s="190">
        <f>S268*H268</f>
        <v>0</v>
      </c>
      <c r="U268" s="38"/>
      <c r="V268" s="38"/>
      <c r="W268" s="38"/>
      <c r="X268" s="38"/>
      <c r="Y268" s="38"/>
      <c r="Z268" s="38"/>
      <c r="AA268" s="38"/>
      <c r="AB268" s="38"/>
      <c r="AC268" s="38"/>
      <c r="AD268" s="38"/>
      <c r="AE268" s="38"/>
      <c r="AR268" s="191" t="s">
        <v>269</v>
      </c>
      <c r="AT268" s="191" t="s">
        <v>180</v>
      </c>
      <c r="AU268" s="191" t="s">
        <v>85</v>
      </c>
      <c r="AY268" s="19" t="s">
        <v>177</v>
      </c>
      <c r="BE268" s="192">
        <f>IF(N268="základní",J268,0)</f>
        <v>0</v>
      </c>
      <c r="BF268" s="192">
        <f>IF(N268="snížená",J268,0)</f>
        <v>0</v>
      </c>
      <c r="BG268" s="192">
        <f>IF(N268="zákl. přenesená",J268,0)</f>
        <v>0</v>
      </c>
      <c r="BH268" s="192">
        <f>IF(N268="sníž. přenesená",J268,0)</f>
        <v>0</v>
      </c>
      <c r="BI268" s="192">
        <f>IF(N268="nulová",J268,0)</f>
        <v>0</v>
      </c>
      <c r="BJ268" s="19" t="s">
        <v>85</v>
      </c>
      <c r="BK268" s="192">
        <f>ROUND(I268*H268,2)</f>
        <v>0</v>
      </c>
      <c r="BL268" s="19" t="s">
        <v>269</v>
      </c>
      <c r="BM268" s="191" t="s">
        <v>1925</v>
      </c>
    </row>
    <row r="269" s="2" customFormat="1" ht="16.5" customHeight="1">
      <c r="A269" s="38"/>
      <c r="B269" s="179"/>
      <c r="C269" s="180" t="s">
        <v>1020</v>
      </c>
      <c r="D269" s="180" t="s">
        <v>180</v>
      </c>
      <c r="E269" s="181" t="s">
        <v>1926</v>
      </c>
      <c r="F269" s="182" t="s">
        <v>1927</v>
      </c>
      <c r="G269" s="183" t="s">
        <v>650</v>
      </c>
      <c r="H269" s="184">
        <v>56</v>
      </c>
      <c r="I269" s="185"/>
      <c r="J269" s="186">
        <f>ROUND(I269*H269,2)</f>
        <v>0</v>
      </c>
      <c r="K269" s="182" t="s">
        <v>1</v>
      </c>
      <c r="L269" s="39"/>
      <c r="M269" s="187" t="s">
        <v>1</v>
      </c>
      <c r="N269" s="188" t="s">
        <v>42</v>
      </c>
      <c r="O269" s="77"/>
      <c r="P269" s="189">
        <f>O269*H269</f>
        <v>0</v>
      </c>
      <c r="Q269" s="189">
        <v>0</v>
      </c>
      <c r="R269" s="189">
        <f>Q269*H269</f>
        <v>0</v>
      </c>
      <c r="S269" s="189">
        <v>0</v>
      </c>
      <c r="T269" s="190">
        <f>S269*H269</f>
        <v>0</v>
      </c>
      <c r="U269" s="38"/>
      <c r="V269" s="38"/>
      <c r="W269" s="38"/>
      <c r="X269" s="38"/>
      <c r="Y269" s="38"/>
      <c r="Z269" s="38"/>
      <c r="AA269" s="38"/>
      <c r="AB269" s="38"/>
      <c r="AC269" s="38"/>
      <c r="AD269" s="38"/>
      <c r="AE269" s="38"/>
      <c r="AR269" s="191" t="s">
        <v>269</v>
      </c>
      <c r="AT269" s="191" t="s">
        <v>180</v>
      </c>
      <c r="AU269" s="191" t="s">
        <v>85</v>
      </c>
      <c r="AY269" s="19" t="s">
        <v>177</v>
      </c>
      <c r="BE269" s="192">
        <f>IF(N269="základní",J269,0)</f>
        <v>0</v>
      </c>
      <c r="BF269" s="192">
        <f>IF(N269="snížená",J269,0)</f>
        <v>0</v>
      </c>
      <c r="BG269" s="192">
        <f>IF(N269="zákl. přenesená",J269,0)</f>
        <v>0</v>
      </c>
      <c r="BH269" s="192">
        <f>IF(N269="sníž. přenesená",J269,0)</f>
        <v>0</v>
      </c>
      <c r="BI269" s="192">
        <f>IF(N269="nulová",J269,0)</f>
        <v>0</v>
      </c>
      <c r="BJ269" s="19" t="s">
        <v>85</v>
      </c>
      <c r="BK269" s="192">
        <f>ROUND(I269*H269,2)</f>
        <v>0</v>
      </c>
      <c r="BL269" s="19" t="s">
        <v>269</v>
      </c>
      <c r="BM269" s="191" t="s">
        <v>1928</v>
      </c>
    </row>
    <row r="270" s="2" customFormat="1" ht="16.5" customHeight="1">
      <c r="A270" s="38"/>
      <c r="B270" s="179"/>
      <c r="C270" s="180" t="s">
        <v>1025</v>
      </c>
      <c r="D270" s="180" t="s">
        <v>180</v>
      </c>
      <c r="E270" s="181" t="s">
        <v>1929</v>
      </c>
      <c r="F270" s="182" t="s">
        <v>1930</v>
      </c>
      <c r="G270" s="183" t="s">
        <v>650</v>
      </c>
      <c r="H270" s="184">
        <v>4</v>
      </c>
      <c r="I270" s="185"/>
      <c r="J270" s="186">
        <f>ROUND(I270*H270,2)</f>
        <v>0</v>
      </c>
      <c r="K270" s="182" t="s">
        <v>1</v>
      </c>
      <c r="L270" s="39"/>
      <c r="M270" s="187" t="s">
        <v>1</v>
      </c>
      <c r="N270" s="188" t="s">
        <v>42</v>
      </c>
      <c r="O270" s="77"/>
      <c r="P270" s="189">
        <f>O270*H270</f>
        <v>0</v>
      </c>
      <c r="Q270" s="189">
        <v>0</v>
      </c>
      <c r="R270" s="189">
        <f>Q270*H270</f>
        <v>0</v>
      </c>
      <c r="S270" s="189">
        <v>0</v>
      </c>
      <c r="T270" s="190">
        <f>S270*H270</f>
        <v>0</v>
      </c>
      <c r="U270" s="38"/>
      <c r="V270" s="38"/>
      <c r="W270" s="38"/>
      <c r="X270" s="38"/>
      <c r="Y270" s="38"/>
      <c r="Z270" s="38"/>
      <c r="AA270" s="38"/>
      <c r="AB270" s="38"/>
      <c r="AC270" s="38"/>
      <c r="AD270" s="38"/>
      <c r="AE270" s="38"/>
      <c r="AR270" s="191" t="s">
        <v>269</v>
      </c>
      <c r="AT270" s="191" t="s">
        <v>180</v>
      </c>
      <c r="AU270" s="191" t="s">
        <v>85</v>
      </c>
      <c r="AY270" s="19" t="s">
        <v>177</v>
      </c>
      <c r="BE270" s="192">
        <f>IF(N270="základní",J270,0)</f>
        <v>0</v>
      </c>
      <c r="BF270" s="192">
        <f>IF(N270="snížená",J270,0)</f>
        <v>0</v>
      </c>
      <c r="BG270" s="192">
        <f>IF(N270="zákl. přenesená",J270,0)</f>
        <v>0</v>
      </c>
      <c r="BH270" s="192">
        <f>IF(N270="sníž. přenesená",J270,0)</f>
        <v>0</v>
      </c>
      <c r="BI270" s="192">
        <f>IF(N270="nulová",J270,0)</f>
        <v>0</v>
      </c>
      <c r="BJ270" s="19" t="s">
        <v>85</v>
      </c>
      <c r="BK270" s="192">
        <f>ROUND(I270*H270,2)</f>
        <v>0</v>
      </c>
      <c r="BL270" s="19" t="s">
        <v>269</v>
      </c>
      <c r="BM270" s="191" t="s">
        <v>1931</v>
      </c>
    </row>
    <row r="271" s="2" customFormat="1" ht="16.5" customHeight="1">
      <c r="A271" s="38"/>
      <c r="B271" s="179"/>
      <c r="C271" s="180" t="s">
        <v>1029</v>
      </c>
      <c r="D271" s="180" t="s">
        <v>180</v>
      </c>
      <c r="E271" s="181" t="s">
        <v>1932</v>
      </c>
      <c r="F271" s="182" t="s">
        <v>1933</v>
      </c>
      <c r="G271" s="183" t="s">
        <v>650</v>
      </c>
      <c r="H271" s="184">
        <v>36</v>
      </c>
      <c r="I271" s="185"/>
      <c r="J271" s="186">
        <f>ROUND(I271*H271,2)</f>
        <v>0</v>
      </c>
      <c r="K271" s="182" t="s">
        <v>1</v>
      </c>
      <c r="L271" s="39"/>
      <c r="M271" s="187" t="s">
        <v>1</v>
      </c>
      <c r="N271" s="188" t="s">
        <v>42</v>
      </c>
      <c r="O271" s="77"/>
      <c r="P271" s="189">
        <f>O271*H271</f>
        <v>0</v>
      </c>
      <c r="Q271" s="189">
        <v>0</v>
      </c>
      <c r="R271" s="189">
        <f>Q271*H271</f>
        <v>0</v>
      </c>
      <c r="S271" s="189">
        <v>0</v>
      </c>
      <c r="T271" s="190">
        <f>S271*H271</f>
        <v>0</v>
      </c>
      <c r="U271" s="38"/>
      <c r="V271" s="38"/>
      <c r="W271" s="38"/>
      <c r="X271" s="38"/>
      <c r="Y271" s="38"/>
      <c r="Z271" s="38"/>
      <c r="AA271" s="38"/>
      <c r="AB271" s="38"/>
      <c r="AC271" s="38"/>
      <c r="AD271" s="38"/>
      <c r="AE271" s="38"/>
      <c r="AR271" s="191" t="s">
        <v>269</v>
      </c>
      <c r="AT271" s="191" t="s">
        <v>180</v>
      </c>
      <c r="AU271" s="191" t="s">
        <v>85</v>
      </c>
      <c r="AY271" s="19" t="s">
        <v>177</v>
      </c>
      <c r="BE271" s="192">
        <f>IF(N271="základní",J271,0)</f>
        <v>0</v>
      </c>
      <c r="BF271" s="192">
        <f>IF(N271="snížená",J271,0)</f>
        <v>0</v>
      </c>
      <c r="BG271" s="192">
        <f>IF(N271="zákl. přenesená",J271,0)</f>
        <v>0</v>
      </c>
      <c r="BH271" s="192">
        <f>IF(N271="sníž. přenesená",J271,0)</f>
        <v>0</v>
      </c>
      <c r="BI271" s="192">
        <f>IF(N271="nulová",J271,0)</f>
        <v>0</v>
      </c>
      <c r="BJ271" s="19" t="s">
        <v>85</v>
      </c>
      <c r="BK271" s="192">
        <f>ROUND(I271*H271,2)</f>
        <v>0</v>
      </c>
      <c r="BL271" s="19" t="s">
        <v>269</v>
      </c>
      <c r="BM271" s="191" t="s">
        <v>1934</v>
      </c>
    </row>
    <row r="272" s="2" customFormat="1" ht="16.5" customHeight="1">
      <c r="A272" s="38"/>
      <c r="B272" s="179"/>
      <c r="C272" s="180" t="s">
        <v>1034</v>
      </c>
      <c r="D272" s="180" t="s">
        <v>180</v>
      </c>
      <c r="E272" s="181" t="s">
        <v>1935</v>
      </c>
      <c r="F272" s="182" t="s">
        <v>1936</v>
      </c>
      <c r="G272" s="183" t="s">
        <v>650</v>
      </c>
      <c r="H272" s="184">
        <v>3</v>
      </c>
      <c r="I272" s="185"/>
      <c r="J272" s="186">
        <f>ROUND(I272*H272,2)</f>
        <v>0</v>
      </c>
      <c r="K272" s="182" t="s">
        <v>1</v>
      </c>
      <c r="L272" s="39"/>
      <c r="M272" s="187" t="s">
        <v>1</v>
      </c>
      <c r="N272" s="188" t="s">
        <v>42</v>
      </c>
      <c r="O272" s="77"/>
      <c r="P272" s="189">
        <f>O272*H272</f>
        <v>0</v>
      </c>
      <c r="Q272" s="189">
        <v>0</v>
      </c>
      <c r="R272" s="189">
        <f>Q272*H272</f>
        <v>0</v>
      </c>
      <c r="S272" s="189">
        <v>0</v>
      </c>
      <c r="T272" s="190">
        <f>S272*H272</f>
        <v>0</v>
      </c>
      <c r="U272" s="38"/>
      <c r="V272" s="38"/>
      <c r="W272" s="38"/>
      <c r="X272" s="38"/>
      <c r="Y272" s="38"/>
      <c r="Z272" s="38"/>
      <c r="AA272" s="38"/>
      <c r="AB272" s="38"/>
      <c r="AC272" s="38"/>
      <c r="AD272" s="38"/>
      <c r="AE272" s="38"/>
      <c r="AR272" s="191" t="s">
        <v>269</v>
      </c>
      <c r="AT272" s="191" t="s">
        <v>180</v>
      </c>
      <c r="AU272" s="191" t="s">
        <v>85</v>
      </c>
      <c r="AY272" s="19" t="s">
        <v>177</v>
      </c>
      <c r="BE272" s="192">
        <f>IF(N272="základní",J272,0)</f>
        <v>0</v>
      </c>
      <c r="BF272" s="192">
        <f>IF(N272="snížená",J272,0)</f>
        <v>0</v>
      </c>
      <c r="BG272" s="192">
        <f>IF(N272="zákl. přenesená",J272,0)</f>
        <v>0</v>
      </c>
      <c r="BH272" s="192">
        <f>IF(N272="sníž. přenesená",J272,0)</f>
        <v>0</v>
      </c>
      <c r="BI272" s="192">
        <f>IF(N272="nulová",J272,0)</f>
        <v>0</v>
      </c>
      <c r="BJ272" s="19" t="s">
        <v>85</v>
      </c>
      <c r="BK272" s="192">
        <f>ROUND(I272*H272,2)</f>
        <v>0</v>
      </c>
      <c r="BL272" s="19" t="s">
        <v>269</v>
      </c>
      <c r="BM272" s="191" t="s">
        <v>1937</v>
      </c>
    </row>
    <row r="273" s="2" customFormat="1" ht="16.5" customHeight="1">
      <c r="A273" s="38"/>
      <c r="B273" s="179"/>
      <c r="C273" s="180" t="s">
        <v>1038</v>
      </c>
      <c r="D273" s="180" t="s">
        <v>180</v>
      </c>
      <c r="E273" s="181" t="s">
        <v>1938</v>
      </c>
      <c r="F273" s="182" t="s">
        <v>1939</v>
      </c>
      <c r="G273" s="183" t="s">
        <v>650</v>
      </c>
      <c r="H273" s="184">
        <v>3</v>
      </c>
      <c r="I273" s="185"/>
      <c r="J273" s="186">
        <f>ROUND(I273*H273,2)</f>
        <v>0</v>
      </c>
      <c r="K273" s="182" t="s">
        <v>1</v>
      </c>
      <c r="L273" s="39"/>
      <c r="M273" s="187" t="s">
        <v>1</v>
      </c>
      <c r="N273" s="188" t="s">
        <v>42</v>
      </c>
      <c r="O273" s="77"/>
      <c r="P273" s="189">
        <f>O273*H273</f>
        <v>0</v>
      </c>
      <c r="Q273" s="189">
        <v>0</v>
      </c>
      <c r="R273" s="189">
        <f>Q273*H273</f>
        <v>0</v>
      </c>
      <c r="S273" s="189">
        <v>0</v>
      </c>
      <c r="T273" s="190">
        <f>S273*H273</f>
        <v>0</v>
      </c>
      <c r="U273" s="38"/>
      <c r="V273" s="38"/>
      <c r="W273" s="38"/>
      <c r="X273" s="38"/>
      <c r="Y273" s="38"/>
      <c r="Z273" s="38"/>
      <c r="AA273" s="38"/>
      <c r="AB273" s="38"/>
      <c r="AC273" s="38"/>
      <c r="AD273" s="38"/>
      <c r="AE273" s="38"/>
      <c r="AR273" s="191" t="s">
        <v>269</v>
      </c>
      <c r="AT273" s="191" t="s">
        <v>180</v>
      </c>
      <c r="AU273" s="191" t="s">
        <v>85</v>
      </c>
      <c r="AY273" s="19" t="s">
        <v>177</v>
      </c>
      <c r="BE273" s="192">
        <f>IF(N273="základní",J273,0)</f>
        <v>0</v>
      </c>
      <c r="BF273" s="192">
        <f>IF(N273="snížená",J273,0)</f>
        <v>0</v>
      </c>
      <c r="BG273" s="192">
        <f>IF(N273="zákl. přenesená",J273,0)</f>
        <v>0</v>
      </c>
      <c r="BH273" s="192">
        <f>IF(N273="sníž. přenesená",J273,0)</f>
        <v>0</v>
      </c>
      <c r="BI273" s="192">
        <f>IF(N273="nulová",J273,0)</f>
        <v>0</v>
      </c>
      <c r="BJ273" s="19" t="s">
        <v>85</v>
      </c>
      <c r="BK273" s="192">
        <f>ROUND(I273*H273,2)</f>
        <v>0</v>
      </c>
      <c r="BL273" s="19" t="s">
        <v>269</v>
      </c>
      <c r="BM273" s="191" t="s">
        <v>1940</v>
      </c>
    </row>
    <row r="274" s="2" customFormat="1" ht="16.5" customHeight="1">
      <c r="A274" s="38"/>
      <c r="B274" s="179"/>
      <c r="C274" s="180" t="s">
        <v>1042</v>
      </c>
      <c r="D274" s="180" t="s">
        <v>180</v>
      </c>
      <c r="E274" s="181" t="s">
        <v>1941</v>
      </c>
      <c r="F274" s="182" t="s">
        <v>1942</v>
      </c>
      <c r="G274" s="183" t="s">
        <v>650</v>
      </c>
      <c r="H274" s="184">
        <v>3</v>
      </c>
      <c r="I274" s="185"/>
      <c r="J274" s="186">
        <f>ROUND(I274*H274,2)</f>
        <v>0</v>
      </c>
      <c r="K274" s="182" t="s">
        <v>1</v>
      </c>
      <c r="L274" s="39"/>
      <c r="M274" s="187" t="s">
        <v>1</v>
      </c>
      <c r="N274" s="188" t="s">
        <v>42</v>
      </c>
      <c r="O274" s="77"/>
      <c r="P274" s="189">
        <f>O274*H274</f>
        <v>0</v>
      </c>
      <c r="Q274" s="189">
        <v>0</v>
      </c>
      <c r="R274" s="189">
        <f>Q274*H274</f>
        <v>0</v>
      </c>
      <c r="S274" s="189">
        <v>0</v>
      </c>
      <c r="T274" s="190">
        <f>S274*H274</f>
        <v>0</v>
      </c>
      <c r="U274" s="38"/>
      <c r="V274" s="38"/>
      <c r="W274" s="38"/>
      <c r="X274" s="38"/>
      <c r="Y274" s="38"/>
      <c r="Z274" s="38"/>
      <c r="AA274" s="38"/>
      <c r="AB274" s="38"/>
      <c r="AC274" s="38"/>
      <c r="AD274" s="38"/>
      <c r="AE274" s="38"/>
      <c r="AR274" s="191" t="s">
        <v>269</v>
      </c>
      <c r="AT274" s="191" t="s">
        <v>180</v>
      </c>
      <c r="AU274" s="191" t="s">
        <v>85</v>
      </c>
      <c r="AY274" s="19" t="s">
        <v>177</v>
      </c>
      <c r="BE274" s="192">
        <f>IF(N274="základní",J274,0)</f>
        <v>0</v>
      </c>
      <c r="BF274" s="192">
        <f>IF(N274="snížená",J274,0)</f>
        <v>0</v>
      </c>
      <c r="BG274" s="192">
        <f>IF(N274="zákl. přenesená",J274,0)</f>
        <v>0</v>
      </c>
      <c r="BH274" s="192">
        <f>IF(N274="sníž. přenesená",J274,0)</f>
        <v>0</v>
      </c>
      <c r="BI274" s="192">
        <f>IF(N274="nulová",J274,0)</f>
        <v>0</v>
      </c>
      <c r="BJ274" s="19" t="s">
        <v>85</v>
      </c>
      <c r="BK274" s="192">
        <f>ROUND(I274*H274,2)</f>
        <v>0</v>
      </c>
      <c r="BL274" s="19" t="s">
        <v>269</v>
      </c>
      <c r="BM274" s="191" t="s">
        <v>1943</v>
      </c>
    </row>
    <row r="275" s="12" customFormat="1" ht="25.92" customHeight="1">
      <c r="A275" s="12"/>
      <c r="B275" s="166"/>
      <c r="C275" s="12"/>
      <c r="D275" s="167" t="s">
        <v>76</v>
      </c>
      <c r="E275" s="168" t="s">
        <v>1944</v>
      </c>
      <c r="F275" s="168" t="s">
        <v>1945</v>
      </c>
      <c r="G275" s="12"/>
      <c r="H275" s="12"/>
      <c r="I275" s="169"/>
      <c r="J275" s="170">
        <f>BK275</f>
        <v>0</v>
      </c>
      <c r="K275" s="12"/>
      <c r="L275" s="166"/>
      <c r="M275" s="171"/>
      <c r="N275" s="172"/>
      <c r="O275" s="172"/>
      <c r="P275" s="173">
        <f>SUM(P276:P282)</f>
        <v>0</v>
      </c>
      <c r="Q275" s="172"/>
      <c r="R275" s="173">
        <f>SUM(R276:R282)</f>
        <v>0</v>
      </c>
      <c r="S275" s="172"/>
      <c r="T275" s="174">
        <f>SUM(T276:T282)</f>
        <v>0</v>
      </c>
      <c r="U275" s="12"/>
      <c r="V275" s="12"/>
      <c r="W275" s="12"/>
      <c r="X275" s="12"/>
      <c r="Y275" s="12"/>
      <c r="Z275" s="12"/>
      <c r="AA275" s="12"/>
      <c r="AB275" s="12"/>
      <c r="AC275" s="12"/>
      <c r="AD275" s="12"/>
      <c r="AE275" s="12"/>
      <c r="AR275" s="167" t="s">
        <v>85</v>
      </c>
      <c r="AT275" s="175" t="s">
        <v>76</v>
      </c>
      <c r="AU275" s="175" t="s">
        <v>77</v>
      </c>
      <c r="AY275" s="167" t="s">
        <v>177</v>
      </c>
      <c r="BK275" s="176">
        <f>SUM(BK276:BK282)</f>
        <v>0</v>
      </c>
    </row>
    <row r="276" s="2" customFormat="1" ht="16.5" customHeight="1">
      <c r="A276" s="38"/>
      <c r="B276" s="179"/>
      <c r="C276" s="180" t="s">
        <v>1046</v>
      </c>
      <c r="D276" s="180" t="s">
        <v>180</v>
      </c>
      <c r="E276" s="181" t="s">
        <v>1946</v>
      </c>
      <c r="F276" s="182" t="s">
        <v>1947</v>
      </c>
      <c r="G276" s="183" t="s">
        <v>369</v>
      </c>
      <c r="H276" s="184">
        <v>70</v>
      </c>
      <c r="I276" s="185"/>
      <c r="J276" s="186">
        <f>ROUND(I276*H276,2)</f>
        <v>0</v>
      </c>
      <c r="K276" s="182" t="s">
        <v>1</v>
      </c>
      <c r="L276" s="39"/>
      <c r="M276" s="187" t="s">
        <v>1</v>
      </c>
      <c r="N276" s="188" t="s">
        <v>42</v>
      </c>
      <c r="O276" s="77"/>
      <c r="P276" s="189">
        <f>O276*H276</f>
        <v>0</v>
      </c>
      <c r="Q276" s="189">
        <v>0</v>
      </c>
      <c r="R276" s="189">
        <f>Q276*H276</f>
        <v>0</v>
      </c>
      <c r="S276" s="189">
        <v>0</v>
      </c>
      <c r="T276" s="190">
        <f>S276*H276</f>
        <v>0</v>
      </c>
      <c r="U276" s="38"/>
      <c r="V276" s="38"/>
      <c r="W276" s="38"/>
      <c r="X276" s="38"/>
      <c r="Y276" s="38"/>
      <c r="Z276" s="38"/>
      <c r="AA276" s="38"/>
      <c r="AB276" s="38"/>
      <c r="AC276" s="38"/>
      <c r="AD276" s="38"/>
      <c r="AE276" s="38"/>
      <c r="AR276" s="191" t="s">
        <v>269</v>
      </c>
      <c r="AT276" s="191" t="s">
        <v>180</v>
      </c>
      <c r="AU276" s="191" t="s">
        <v>85</v>
      </c>
      <c r="AY276" s="19" t="s">
        <v>177</v>
      </c>
      <c r="BE276" s="192">
        <f>IF(N276="základní",J276,0)</f>
        <v>0</v>
      </c>
      <c r="BF276" s="192">
        <f>IF(N276="snížená",J276,0)</f>
        <v>0</v>
      </c>
      <c r="BG276" s="192">
        <f>IF(N276="zákl. přenesená",J276,0)</f>
        <v>0</v>
      </c>
      <c r="BH276" s="192">
        <f>IF(N276="sníž. přenesená",J276,0)</f>
        <v>0</v>
      </c>
      <c r="BI276" s="192">
        <f>IF(N276="nulová",J276,0)</f>
        <v>0</v>
      </c>
      <c r="BJ276" s="19" t="s">
        <v>85</v>
      </c>
      <c r="BK276" s="192">
        <f>ROUND(I276*H276,2)</f>
        <v>0</v>
      </c>
      <c r="BL276" s="19" t="s">
        <v>269</v>
      </c>
      <c r="BM276" s="191" t="s">
        <v>1948</v>
      </c>
    </row>
    <row r="277" s="2" customFormat="1" ht="16.5" customHeight="1">
      <c r="A277" s="38"/>
      <c r="B277" s="179"/>
      <c r="C277" s="180" t="s">
        <v>1050</v>
      </c>
      <c r="D277" s="180" t="s">
        <v>180</v>
      </c>
      <c r="E277" s="181" t="s">
        <v>1949</v>
      </c>
      <c r="F277" s="182" t="s">
        <v>1950</v>
      </c>
      <c r="G277" s="183" t="s">
        <v>650</v>
      </c>
      <c r="H277" s="184">
        <v>8</v>
      </c>
      <c r="I277" s="185"/>
      <c r="J277" s="186">
        <f>ROUND(I277*H277,2)</f>
        <v>0</v>
      </c>
      <c r="K277" s="182" t="s">
        <v>1</v>
      </c>
      <c r="L277" s="39"/>
      <c r="M277" s="187" t="s">
        <v>1</v>
      </c>
      <c r="N277" s="188" t="s">
        <v>42</v>
      </c>
      <c r="O277" s="77"/>
      <c r="P277" s="189">
        <f>O277*H277</f>
        <v>0</v>
      </c>
      <c r="Q277" s="189">
        <v>0</v>
      </c>
      <c r="R277" s="189">
        <f>Q277*H277</f>
        <v>0</v>
      </c>
      <c r="S277" s="189">
        <v>0</v>
      </c>
      <c r="T277" s="190">
        <f>S277*H277</f>
        <v>0</v>
      </c>
      <c r="U277" s="38"/>
      <c r="V277" s="38"/>
      <c r="W277" s="38"/>
      <c r="X277" s="38"/>
      <c r="Y277" s="38"/>
      <c r="Z277" s="38"/>
      <c r="AA277" s="38"/>
      <c r="AB277" s="38"/>
      <c r="AC277" s="38"/>
      <c r="AD277" s="38"/>
      <c r="AE277" s="38"/>
      <c r="AR277" s="191" t="s">
        <v>269</v>
      </c>
      <c r="AT277" s="191" t="s">
        <v>180</v>
      </c>
      <c r="AU277" s="191" t="s">
        <v>85</v>
      </c>
      <c r="AY277" s="19" t="s">
        <v>177</v>
      </c>
      <c r="BE277" s="192">
        <f>IF(N277="základní",J277,0)</f>
        <v>0</v>
      </c>
      <c r="BF277" s="192">
        <f>IF(N277="snížená",J277,0)</f>
        <v>0</v>
      </c>
      <c r="BG277" s="192">
        <f>IF(N277="zákl. přenesená",J277,0)</f>
        <v>0</v>
      </c>
      <c r="BH277" s="192">
        <f>IF(N277="sníž. přenesená",J277,0)</f>
        <v>0</v>
      </c>
      <c r="BI277" s="192">
        <f>IF(N277="nulová",J277,0)</f>
        <v>0</v>
      </c>
      <c r="BJ277" s="19" t="s">
        <v>85</v>
      </c>
      <c r="BK277" s="192">
        <f>ROUND(I277*H277,2)</f>
        <v>0</v>
      </c>
      <c r="BL277" s="19" t="s">
        <v>269</v>
      </c>
      <c r="BM277" s="191" t="s">
        <v>1951</v>
      </c>
    </row>
    <row r="278" s="2" customFormat="1" ht="16.5" customHeight="1">
      <c r="A278" s="38"/>
      <c r="B278" s="179"/>
      <c r="C278" s="180" t="s">
        <v>1054</v>
      </c>
      <c r="D278" s="180" t="s">
        <v>180</v>
      </c>
      <c r="E278" s="181" t="s">
        <v>1952</v>
      </c>
      <c r="F278" s="182" t="s">
        <v>1953</v>
      </c>
      <c r="G278" s="183" t="s">
        <v>369</v>
      </c>
      <c r="H278" s="184">
        <v>68</v>
      </c>
      <c r="I278" s="185"/>
      <c r="J278" s="186">
        <f>ROUND(I278*H278,2)</f>
        <v>0</v>
      </c>
      <c r="K278" s="182" t="s">
        <v>1</v>
      </c>
      <c r="L278" s="39"/>
      <c r="M278" s="187" t="s">
        <v>1</v>
      </c>
      <c r="N278" s="188" t="s">
        <v>42</v>
      </c>
      <c r="O278" s="77"/>
      <c r="P278" s="189">
        <f>O278*H278</f>
        <v>0</v>
      </c>
      <c r="Q278" s="189">
        <v>0</v>
      </c>
      <c r="R278" s="189">
        <f>Q278*H278</f>
        <v>0</v>
      </c>
      <c r="S278" s="189">
        <v>0</v>
      </c>
      <c r="T278" s="190">
        <f>S278*H278</f>
        <v>0</v>
      </c>
      <c r="U278" s="38"/>
      <c r="V278" s="38"/>
      <c r="W278" s="38"/>
      <c r="X278" s="38"/>
      <c r="Y278" s="38"/>
      <c r="Z278" s="38"/>
      <c r="AA278" s="38"/>
      <c r="AB278" s="38"/>
      <c r="AC278" s="38"/>
      <c r="AD278" s="38"/>
      <c r="AE278" s="38"/>
      <c r="AR278" s="191" t="s">
        <v>269</v>
      </c>
      <c r="AT278" s="191" t="s">
        <v>180</v>
      </c>
      <c r="AU278" s="191" t="s">
        <v>85</v>
      </c>
      <c r="AY278" s="19" t="s">
        <v>177</v>
      </c>
      <c r="BE278" s="192">
        <f>IF(N278="základní",J278,0)</f>
        <v>0</v>
      </c>
      <c r="BF278" s="192">
        <f>IF(N278="snížená",J278,0)</f>
        <v>0</v>
      </c>
      <c r="BG278" s="192">
        <f>IF(N278="zákl. přenesená",J278,0)</f>
        <v>0</v>
      </c>
      <c r="BH278" s="192">
        <f>IF(N278="sníž. přenesená",J278,0)</f>
        <v>0</v>
      </c>
      <c r="BI278" s="192">
        <f>IF(N278="nulová",J278,0)</f>
        <v>0</v>
      </c>
      <c r="BJ278" s="19" t="s">
        <v>85</v>
      </c>
      <c r="BK278" s="192">
        <f>ROUND(I278*H278,2)</f>
        <v>0</v>
      </c>
      <c r="BL278" s="19" t="s">
        <v>269</v>
      </c>
      <c r="BM278" s="191" t="s">
        <v>1954</v>
      </c>
    </row>
    <row r="279" s="2" customFormat="1" ht="16.5" customHeight="1">
      <c r="A279" s="38"/>
      <c r="B279" s="179"/>
      <c r="C279" s="180" t="s">
        <v>1058</v>
      </c>
      <c r="D279" s="180" t="s">
        <v>180</v>
      </c>
      <c r="E279" s="181" t="s">
        <v>1955</v>
      </c>
      <c r="F279" s="182" t="s">
        <v>1956</v>
      </c>
      <c r="G279" s="183" t="s">
        <v>650</v>
      </c>
      <c r="H279" s="184">
        <v>24</v>
      </c>
      <c r="I279" s="185"/>
      <c r="J279" s="186">
        <f>ROUND(I279*H279,2)</f>
        <v>0</v>
      </c>
      <c r="K279" s="182" t="s">
        <v>1</v>
      </c>
      <c r="L279" s="39"/>
      <c r="M279" s="187" t="s">
        <v>1</v>
      </c>
      <c r="N279" s="188" t="s">
        <v>42</v>
      </c>
      <c r="O279" s="77"/>
      <c r="P279" s="189">
        <f>O279*H279</f>
        <v>0</v>
      </c>
      <c r="Q279" s="189">
        <v>0</v>
      </c>
      <c r="R279" s="189">
        <f>Q279*H279</f>
        <v>0</v>
      </c>
      <c r="S279" s="189">
        <v>0</v>
      </c>
      <c r="T279" s="190">
        <f>S279*H279</f>
        <v>0</v>
      </c>
      <c r="U279" s="38"/>
      <c r="V279" s="38"/>
      <c r="W279" s="38"/>
      <c r="X279" s="38"/>
      <c r="Y279" s="38"/>
      <c r="Z279" s="38"/>
      <c r="AA279" s="38"/>
      <c r="AB279" s="38"/>
      <c r="AC279" s="38"/>
      <c r="AD279" s="38"/>
      <c r="AE279" s="38"/>
      <c r="AR279" s="191" t="s">
        <v>269</v>
      </c>
      <c r="AT279" s="191" t="s">
        <v>180</v>
      </c>
      <c r="AU279" s="191" t="s">
        <v>85</v>
      </c>
      <c r="AY279" s="19" t="s">
        <v>177</v>
      </c>
      <c r="BE279" s="192">
        <f>IF(N279="základní",J279,0)</f>
        <v>0</v>
      </c>
      <c r="BF279" s="192">
        <f>IF(N279="snížená",J279,0)</f>
        <v>0</v>
      </c>
      <c r="BG279" s="192">
        <f>IF(N279="zákl. přenesená",J279,0)</f>
        <v>0</v>
      </c>
      <c r="BH279" s="192">
        <f>IF(N279="sníž. přenesená",J279,0)</f>
        <v>0</v>
      </c>
      <c r="BI279" s="192">
        <f>IF(N279="nulová",J279,0)</f>
        <v>0</v>
      </c>
      <c r="BJ279" s="19" t="s">
        <v>85</v>
      </c>
      <c r="BK279" s="192">
        <f>ROUND(I279*H279,2)</f>
        <v>0</v>
      </c>
      <c r="BL279" s="19" t="s">
        <v>269</v>
      </c>
      <c r="BM279" s="191" t="s">
        <v>1957</v>
      </c>
    </row>
    <row r="280" s="2" customFormat="1" ht="16.5" customHeight="1">
      <c r="A280" s="38"/>
      <c r="B280" s="179"/>
      <c r="C280" s="180" t="s">
        <v>1063</v>
      </c>
      <c r="D280" s="180" t="s">
        <v>180</v>
      </c>
      <c r="E280" s="181" t="s">
        <v>1958</v>
      </c>
      <c r="F280" s="182" t="s">
        <v>1959</v>
      </c>
      <c r="G280" s="183" t="s">
        <v>650</v>
      </c>
      <c r="H280" s="184">
        <v>57</v>
      </c>
      <c r="I280" s="185"/>
      <c r="J280" s="186">
        <f>ROUND(I280*H280,2)</f>
        <v>0</v>
      </c>
      <c r="K280" s="182" t="s">
        <v>1</v>
      </c>
      <c r="L280" s="39"/>
      <c r="M280" s="187" t="s">
        <v>1</v>
      </c>
      <c r="N280" s="188" t="s">
        <v>42</v>
      </c>
      <c r="O280" s="77"/>
      <c r="P280" s="189">
        <f>O280*H280</f>
        <v>0</v>
      </c>
      <c r="Q280" s="189">
        <v>0</v>
      </c>
      <c r="R280" s="189">
        <f>Q280*H280</f>
        <v>0</v>
      </c>
      <c r="S280" s="189">
        <v>0</v>
      </c>
      <c r="T280" s="190">
        <f>S280*H280</f>
        <v>0</v>
      </c>
      <c r="U280" s="38"/>
      <c r="V280" s="38"/>
      <c r="W280" s="38"/>
      <c r="X280" s="38"/>
      <c r="Y280" s="38"/>
      <c r="Z280" s="38"/>
      <c r="AA280" s="38"/>
      <c r="AB280" s="38"/>
      <c r="AC280" s="38"/>
      <c r="AD280" s="38"/>
      <c r="AE280" s="38"/>
      <c r="AR280" s="191" t="s">
        <v>269</v>
      </c>
      <c r="AT280" s="191" t="s">
        <v>180</v>
      </c>
      <c r="AU280" s="191" t="s">
        <v>85</v>
      </c>
      <c r="AY280" s="19" t="s">
        <v>177</v>
      </c>
      <c r="BE280" s="192">
        <f>IF(N280="základní",J280,0)</f>
        <v>0</v>
      </c>
      <c r="BF280" s="192">
        <f>IF(N280="snížená",J280,0)</f>
        <v>0</v>
      </c>
      <c r="BG280" s="192">
        <f>IF(N280="zákl. přenesená",J280,0)</f>
        <v>0</v>
      </c>
      <c r="BH280" s="192">
        <f>IF(N280="sníž. přenesená",J280,0)</f>
        <v>0</v>
      </c>
      <c r="BI280" s="192">
        <f>IF(N280="nulová",J280,0)</f>
        <v>0</v>
      </c>
      <c r="BJ280" s="19" t="s">
        <v>85</v>
      </c>
      <c r="BK280" s="192">
        <f>ROUND(I280*H280,2)</f>
        <v>0</v>
      </c>
      <c r="BL280" s="19" t="s">
        <v>269</v>
      </c>
      <c r="BM280" s="191" t="s">
        <v>1960</v>
      </c>
    </row>
    <row r="281" s="2" customFormat="1" ht="16.5" customHeight="1">
      <c r="A281" s="38"/>
      <c r="B281" s="179"/>
      <c r="C281" s="180" t="s">
        <v>1067</v>
      </c>
      <c r="D281" s="180" t="s">
        <v>180</v>
      </c>
      <c r="E281" s="181" t="s">
        <v>1961</v>
      </c>
      <c r="F281" s="182" t="s">
        <v>1962</v>
      </c>
      <c r="G281" s="183" t="s">
        <v>650</v>
      </c>
      <c r="H281" s="184">
        <v>3</v>
      </c>
      <c r="I281" s="185"/>
      <c r="J281" s="186">
        <f>ROUND(I281*H281,2)</f>
        <v>0</v>
      </c>
      <c r="K281" s="182" t="s">
        <v>1</v>
      </c>
      <c r="L281" s="39"/>
      <c r="M281" s="187" t="s">
        <v>1</v>
      </c>
      <c r="N281" s="188" t="s">
        <v>42</v>
      </c>
      <c r="O281" s="77"/>
      <c r="P281" s="189">
        <f>O281*H281</f>
        <v>0</v>
      </c>
      <c r="Q281" s="189">
        <v>0</v>
      </c>
      <c r="R281" s="189">
        <f>Q281*H281</f>
        <v>0</v>
      </c>
      <c r="S281" s="189">
        <v>0</v>
      </c>
      <c r="T281" s="190">
        <f>S281*H281</f>
        <v>0</v>
      </c>
      <c r="U281" s="38"/>
      <c r="V281" s="38"/>
      <c r="W281" s="38"/>
      <c r="X281" s="38"/>
      <c r="Y281" s="38"/>
      <c r="Z281" s="38"/>
      <c r="AA281" s="38"/>
      <c r="AB281" s="38"/>
      <c r="AC281" s="38"/>
      <c r="AD281" s="38"/>
      <c r="AE281" s="38"/>
      <c r="AR281" s="191" t="s">
        <v>269</v>
      </c>
      <c r="AT281" s="191" t="s">
        <v>180</v>
      </c>
      <c r="AU281" s="191" t="s">
        <v>85</v>
      </c>
      <c r="AY281" s="19" t="s">
        <v>177</v>
      </c>
      <c r="BE281" s="192">
        <f>IF(N281="základní",J281,0)</f>
        <v>0</v>
      </c>
      <c r="BF281" s="192">
        <f>IF(N281="snížená",J281,0)</f>
        <v>0</v>
      </c>
      <c r="BG281" s="192">
        <f>IF(N281="zákl. přenesená",J281,0)</f>
        <v>0</v>
      </c>
      <c r="BH281" s="192">
        <f>IF(N281="sníž. přenesená",J281,0)</f>
        <v>0</v>
      </c>
      <c r="BI281" s="192">
        <f>IF(N281="nulová",J281,0)</f>
        <v>0</v>
      </c>
      <c r="BJ281" s="19" t="s">
        <v>85</v>
      </c>
      <c r="BK281" s="192">
        <f>ROUND(I281*H281,2)</f>
        <v>0</v>
      </c>
      <c r="BL281" s="19" t="s">
        <v>269</v>
      </c>
      <c r="BM281" s="191" t="s">
        <v>1963</v>
      </c>
    </row>
    <row r="282" s="2" customFormat="1" ht="16.5" customHeight="1">
      <c r="A282" s="38"/>
      <c r="B282" s="179"/>
      <c r="C282" s="180" t="s">
        <v>1071</v>
      </c>
      <c r="D282" s="180" t="s">
        <v>180</v>
      </c>
      <c r="E282" s="181" t="s">
        <v>1964</v>
      </c>
      <c r="F282" s="182" t="s">
        <v>1965</v>
      </c>
      <c r="G282" s="183" t="s">
        <v>650</v>
      </c>
      <c r="H282" s="184">
        <v>4</v>
      </c>
      <c r="I282" s="185"/>
      <c r="J282" s="186">
        <f>ROUND(I282*H282,2)</f>
        <v>0</v>
      </c>
      <c r="K282" s="182" t="s">
        <v>1</v>
      </c>
      <c r="L282" s="39"/>
      <c r="M282" s="187" t="s">
        <v>1</v>
      </c>
      <c r="N282" s="188" t="s">
        <v>42</v>
      </c>
      <c r="O282" s="77"/>
      <c r="P282" s="189">
        <f>O282*H282</f>
        <v>0</v>
      </c>
      <c r="Q282" s="189">
        <v>0</v>
      </c>
      <c r="R282" s="189">
        <f>Q282*H282</f>
        <v>0</v>
      </c>
      <c r="S282" s="189">
        <v>0</v>
      </c>
      <c r="T282" s="190">
        <f>S282*H282</f>
        <v>0</v>
      </c>
      <c r="U282" s="38"/>
      <c r="V282" s="38"/>
      <c r="W282" s="38"/>
      <c r="X282" s="38"/>
      <c r="Y282" s="38"/>
      <c r="Z282" s="38"/>
      <c r="AA282" s="38"/>
      <c r="AB282" s="38"/>
      <c r="AC282" s="38"/>
      <c r="AD282" s="38"/>
      <c r="AE282" s="38"/>
      <c r="AR282" s="191" t="s">
        <v>269</v>
      </c>
      <c r="AT282" s="191" t="s">
        <v>180</v>
      </c>
      <c r="AU282" s="191" t="s">
        <v>85</v>
      </c>
      <c r="AY282" s="19" t="s">
        <v>177</v>
      </c>
      <c r="BE282" s="192">
        <f>IF(N282="základní",J282,0)</f>
        <v>0</v>
      </c>
      <c r="BF282" s="192">
        <f>IF(N282="snížená",J282,0)</f>
        <v>0</v>
      </c>
      <c r="BG282" s="192">
        <f>IF(N282="zákl. přenesená",J282,0)</f>
        <v>0</v>
      </c>
      <c r="BH282" s="192">
        <f>IF(N282="sníž. přenesená",J282,0)</f>
        <v>0</v>
      </c>
      <c r="BI282" s="192">
        <f>IF(N282="nulová",J282,0)</f>
        <v>0</v>
      </c>
      <c r="BJ282" s="19" t="s">
        <v>85</v>
      </c>
      <c r="BK282" s="192">
        <f>ROUND(I282*H282,2)</f>
        <v>0</v>
      </c>
      <c r="BL282" s="19" t="s">
        <v>269</v>
      </c>
      <c r="BM282" s="191" t="s">
        <v>1966</v>
      </c>
    </row>
    <row r="283" s="12" customFormat="1" ht="25.92" customHeight="1">
      <c r="A283" s="12"/>
      <c r="B283" s="166"/>
      <c r="C283" s="12"/>
      <c r="D283" s="167" t="s">
        <v>76</v>
      </c>
      <c r="E283" s="168" t="s">
        <v>1967</v>
      </c>
      <c r="F283" s="168" t="s">
        <v>1968</v>
      </c>
      <c r="G283" s="12"/>
      <c r="H283" s="12"/>
      <c r="I283" s="169"/>
      <c r="J283" s="170">
        <f>BK283</f>
        <v>0</v>
      </c>
      <c r="K283" s="12"/>
      <c r="L283" s="166"/>
      <c r="M283" s="171"/>
      <c r="N283" s="172"/>
      <c r="O283" s="172"/>
      <c r="P283" s="173">
        <f>SUM(P284:P285)</f>
        <v>0</v>
      </c>
      <c r="Q283" s="172"/>
      <c r="R283" s="173">
        <f>SUM(R284:R285)</f>
        <v>0</v>
      </c>
      <c r="S283" s="172"/>
      <c r="T283" s="174">
        <f>SUM(T284:T285)</f>
        <v>0</v>
      </c>
      <c r="U283" s="12"/>
      <c r="V283" s="12"/>
      <c r="W283" s="12"/>
      <c r="X283" s="12"/>
      <c r="Y283" s="12"/>
      <c r="Z283" s="12"/>
      <c r="AA283" s="12"/>
      <c r="AB283" s="12"/>
      <c r="AC283" s="12"/>
      <c r="AD283" s="12"/>
      <c r="AE283" s="12"/>
      <c r="AR283" s="167" t="s">
        <v>85</v>
      </c>
      <c r="AT283" s="175" t="s">
        <v>76</v>
      </c>
      <c r="AU283" s="175" t="s">
        <v>77</v>
      </c>
      <c r="AY283" s="167" t="s">
        <v>177</v>
      </c>
      <c r="BK283" s="176">
        <f>SUM(BK284:BK285)</f>
        <v>0</v>
      </c>
    </row>
    <row r="284" s="2" customFormat="1" ht="16.5" customHeight="1">
      <c r="A284" s="38"/>
      <c r="B284" s="179"/>
      <c r="C284" s="180" t="s">
        <v>1076</v>
      </c>
      <c r="D284" s="180" t="s">
        <v>180</v>
      </c>
      <c r="E284" s="181" t="s">
        <v>1969</v>
      </c>
      <c r="F284" s="182" t="s">
        <v>1970</v>
      </c>
      <c r="G284" s="183" t="s">
        <v>369</v>
      </c>
      <c r="H284" s="184">
        <v>42</v>
      </c>
      <c r="I284" s="185"/>
      <c r="J284" s="186">
        <f>ROUND(I284*H284,2)</f>
        <v>0</v>
      </c>
      <c r="K284" s="182" t="s">
        <v>1</v>
      </c>
      <c r="L284" s="39"/>
      <c r="M284" s="187" t="s">
        <v>1</v>
      </c>
      <c r="N284" s="188" t="s">
        <v>42</v>
      </c>
      <c r="O284" s="77"/>
      <c r="P284" s="189">
        <f>O284*H284</f>
        <v>0</v>
      </c>
      <c r="Q284" s="189">
        <v>0</v>
      </c>
      <c r="R284" s="189">
        <f>Q284*H284</f>
        <v>0</v>
      </c>
      <c r="S284" s="189">
        <v>0</v>
      </c>
      <c r="T284" s="190">
        <f>S284*H284</f>
        <v>0</v>
      </c>
      <c r="U284" s="38"/>
      <c r="V284" s="38"/>
      <c r="W284" s="38"/>
      <c r="X284" s="38"/>
      <c r="Y284" s="38"/>
      <c r="Z284" s="38"/>
      <c r="AA284" s="38"/>
      <c r="AB284" s="38"/>
      <c r="AC284" s="38"/>
      <c r="AD284" s="38"/>
      <c r="AE284" s="38"/>
      <c r="AR284" s="191" t="s">
        <v>269</v>
      </c>
      <c r="AT284" s="191" t="s">
        <v>180</v>
      </c>
      <c r="AU284" s="191" t="s">
        <v>85</v>
      </c>
      <c r="AY284" s="19" t="s">
        <v>177</v>
      </c>
      <c r="BE284" s="192">
        <f>IF(N284="základní",J284,0)</f>
        <v>0</v>
      </c>
      <c r="BF284" s="192">
        <f>IF(N284="snížená",J284,0)</f>
        <v>0</v>
      </c>
      <c r="BG284" s="192">
        <f>IF(N284="zákl. přenesená",J284,0)</f>
        <v>0</v>
      </c>
      <c r="BH284" s="192">
        <f>IF(N284="sníž. přenesená",J284,0)</f>
        <v>0</v>
      </c>
      <c r="BI284" s="192">
        <f>IF(N284="nulová",J284,0)</f>
        <v>0</v>
      </c>
      <c r="BJ284" s="19" t="s">
        <v>85</v>
      </c>
      <c r="BK284" s="192">
        <f>ROUND(I284*H284,2)</f>
        <v>0</v>
      </c>
      <c r="BL284" s="19" t="s">
        <v>269</v>
      </c>
      <c r="BM284" s="191" t="s">
        <v>1971</v>
      </c>
    </row>
    <row r="285" s="2" customFormat="1">
      <c r="A285" s="38"/>
      <c r="B285" s="39"/>
      <c r="C285" s="38"/>
      <c r="D285" s="193" t="s">
        <v>187</v>
      </c>
      <c r="E285" s="38"/>
      <c r="F285" s="194" t="s">
        <v>1972</v>
      </c>
      <c r="G285" s="38"/>
      <c r="H285" s="38"/>
      <c r="I285" s="195"/>
      <c r="J285" s="38"/>
      <c r="K285" s="38"/>
      <c r="L285" s="39"/>
      <c r="M285" s="198"/>
      <c r="N285" s="199"/>
      <c r="O285" s="200"/>
      <c r="P285" s="200"/>
      <c r="Q285" s="200"/>
      <c r="R285" s="200"/>
      <c r="S285" s="200"/>
      <c r="T285" s="201"/>
      <c r="U285" s="38"/>
      <c r="V285" s="38"/>
      <c r="W285" s="38"/>
      <c r="X285" s="38"/>
      <c r="Y285" s="38"/>
      <c r="Z285" s="38"/>
      <c r="AA285" s="38"/>
      <c r="AB285" s="38"/>
      <c r="AC285" s="38"/>
      <c r="AD285" s="38"/>
      <c r="AE285" s="38"/>
      <c r="AT285" s="19" t="s">
        <v>187</v>
      </c>
      <c r="AU285" s="19" t="s">
        <v>85</v>
      </c>
    </row>
    <row r="286" s="2" customFormat="1" ht="6.96" customHeight="1">
      <c r="A286" s="38"/>
      <c r="B286" s="60"/>
      <c r="C286" s="61"/>
      <c r="D286" s="61"/>
      <c r="E286" s="61"/>
      <c r="F286" s="61"/>
      <c r="G286" s="61"/>
      <c r="H286" s="61"/>
      <c r="I286" s="61"/>
      <c r="J286" s="61"/>
      <c r="K286" s="61"/>
      <c r="L286" s="39"/>
      <c r="M286" s="38"/>
      <c r="O286" s="38"/>
      <c r="P286" s="38"/>
      <c r="Q286" s="38"/>
      <c r="R286" s="38"/>
      <c r="S286" s="38"/>
      <c r="T286" s="38"/>
      <c r="U286" s="38"/>
      <c r="V286" s="38"/>
      <c r="W286" s="38"/>
      <c r="X286" s="38"/>
      <c r="Y286" s="38"/>
      <c r="Z286" s="38"/>
      <c r="AA286" s="38"/>
      <c r="AB286" s="38"/>
      <c r="AC286" s="38"/>
      <c r="AD286" s="38"/>
      <c r="AE286" s="38"/>
    </row>
  </sheetData>
  <autoFilter ref="C129:K285"/>
  <mergeCells count="12">
    <mergeCell ref="E7:H7"/>
    <mergeCell ref="E9:H9"/>
    <mergeCell ref="E11:H11"/>
    <mergeCell ref="E20:H20"/>
    <mergeCell ref="E29:H29"/>
    <mergeCell ref="E85:H85"/>
    <mergeCell ref="E87:H87"/>
    <mergeCell ref="E89:H89"/>
    <mergeCell ref="E118:H118"/>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107</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1" customFormat="1" ht="12" customHeight="1">
      <c r="B8" s="22"/>
      <c r="D8" s="32" t="s">
        <v>151</v>
      </c>
      <c r="L8" s="22"/>
    </row>
    <row r="9" s="2" customFormat="1" ht="16.5" customHeight="1">
      <c r="A9" s="38"/>
      <c r="B9" s="39"/>
      <c r="C9" s="38"/>
      <c r="D9" s="38"/>
      <c r="E9" s="129" t="s">
        <v>212</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215</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1973</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1294</v>
      </c>
      <c r="G14" s="38"/>
      <c r="H14" s="38"/>
      <c r="I14" s="32" t="s">
        <v>22</v>
      </c>
      <c r="J14" s="69" t="str">
        <f>'Rekapitulace stavby'!AN8</f>
        <v>18. 9. 2023</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TJ Lázně Bělohrad z.s.</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ATELIER TSUNAMI s.r.o. Náchod</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Ing. Lenka Kasperová</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35</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37</v>
      </c>
      <c r="E32" s="38"/>
      <c r="F32" s="38"/>
      <c r="G32" s="38"/>
      <c r="H32" s="38"/>
      <c r="I32" s="38"/>
      <c r="J32" s="96">
        <f>ROUND(J128,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39</v>
      </c>
      <c r="G34" s="38"/>
      <c r="H34" s="38"/>
      <c r="I34" s="43" t="s">
        <v>38</v>
      </c>
      <c r="J34" s="43" t="s">
        <v>40</v>
      </c>
      <c r="K34" s="38"/>
      <c r="L34" s="55"/>
      <c r="S34" s="38"/>
      <c r="T34" s="38"/>
      <c r="U34" s="38"/>
      <c r="V34" s="38"/>
      <c r="W34" s="38"/>
      <c r="X34" s="38"/>
      <c r="Y34" s="38"/>
      <c r="Z34" s="38"/>
      <c r="AA34" s="38"/>
      <c r="AB34" s="38"/>
      <c r="AC34" s="38"/>
      <c r="AD34" s="38"/>
      <c r="AE34" s="38"/>
    </row>
    <row r="35" s="2" customFormat="1" ht="14.4" customHeight="1">
      <c r="A35" s="38"/>
      <c r="B35" s="39"/>
      <c r="C35" s="38"/>
      <c r="D35" s="134" t="s">
        <v>41</v>
      </c>
      <c r="E35" s="32" t="s">
        <v>42</v>
      </c>
      <c r="F35" s="135">
        <f>ROUND((SUM(BE128:BE262)),  2)</f>
        <v>0</v>
      </c>
      <c r="G35" s="38"/>
      <c r="H35" s="38"/>
      <c r="I35" s="136">
        <v>0.20999999999999999</v>
      </c>
      <c r="J35" s="135">
        <f>ROUND(((SUM(BE128:BE262))*I35),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43</v>
      </c>
      <c r="F36" s="135">
        <f>ROUND((SUM(BF128:BF262)),  2)</f>
        <v>0</v>
      </c>
      <c r="G36" s="38"/>
      <c r="H36" s="38"/>
      <c r="I36" s="136">
        <v>0.14999999999999999</v>
      </c>
      <c r="J36" s="135">
        <f>ROUND(((SUM(BF128:BF262))*I36),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44</v>
      </c>
      <c r="F37" s="135">
        <f>ROUND((SUM(BG128:BG262)),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45</v>
      </c>
      <c r="F38" s="135">
        <f>ROUND((SUM(BH128:BH262)),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46</v>
      </c>
      <c r="F39" s="135">
        <f>ROUND((SUM(BI128:BI262)),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47</v>
      </c>
      <c r="E41" s="81"/>
      <c r="F41" s="81"/>
      <c r="G41" s="139" t="s">
        <v>48</v>
      </c>
      <c r="H41" s="140" t="s">
        <v>49</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151</v>
      </c>
      <c r="L86" s="22"/>
    </row>
    <row r="87" s="2" customFormat="1" ht="16.5" customHeight="1">
      <c r="A87" s="38"/>
      <c r="B87" s="39"/>
      <c r="C87" s="38"/>
      <c r="D87" s="38"/>
      <c r="E87" s="129" t="s">
        <v>212</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215</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SO 01-05 - Venkovní kanalizace a vodovod</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18. 9. 2023</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TJ Lázně Bělohrad z.s.</v>
      </c>
      <c r="G93" s="38"/>
      <c r="H93" s="38"/>
      <c r="I93" s="32" t="s">
        <v>30</v>
      </c>
      <c r="J93" s="36" t="str">
        <f>E23</f>
        <v>ATELIER TSUNAMI s.r.o. Náchod</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Ing. Lenka Kasperová</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154</v>
      </c>
      <c r="D96" s="137"/>
      <c r="E96" s="137"/>
      <c r="F96" s="137"/>
      <c r="G96" s="137"/>
      <c r="H96" s="137"/>
      <c r="I96" s="137"/>
      <c r="J96" s="146" t="s">
        <v>155</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156</v>
      </c>
      <c r="D98" s="38"/>
      <c r="E98" s="38"/>
      <c r="F98" s="38"/>
      <c r="G98" s="38"/>
      <c r="H98" s="38"/>
      <c r="I98" s="38"/>
      <c r="J98" s="96">
        <f>J128</f>
        <v>0</v>
      </c>
      <c r="K98" s="38"/>
      <c r="L98" s="55"/>
      <c r="S98" s="38"/>
      <c r="T98" s="38"/>
      <c r="U98" s="38"/>
      <c r="V98" s="38"/>
      <c r="W98" s="38"/>
      <c r="X98" s="38"/>
      <c r="Y98" s="38"/>
      <c r="Z98" s="38"/>
      <c r="AA98" s="38"/>
      <c r="AB98" s="38"/>
      <c r="AC98" s="38"/>
      <c r="AD98" s="38"/>
      <c r="AE98" s="38"/>
      <c r="AU98" s="19" t="s">
        <v>157</v>
      </c>
    </row>
    <row r="99" s="9" customFormat="1" ht="24.96" customHeight="1">
      <c r="A99" s="9"/>
      <c r="B99" s="148"/>
      <c r="C99" s="9"/>
      <c r="D99" s="149" t="s">
        <v>1295</v>
      </c>
      <c r="E99" s="150"/>
      <c r="F99" s="150"/>
      <c r="G99" s="150"/>
      <c r="H99" s="150"/>
      <c r="I99" s="150"/>
      <c r="J99" s="151">
        <f>J129</f>
        <v>0</v>
      </c>
      <c r="K99" s="9"/>
      <c r="L99" s="148"/>
      <c r="S99" s="9"/>
      <c r="T99" s="9"/>
      <c r="U99" s="9"/>
      <c r="V99" s="9"/>
      <c r="W99" s="9"/>
      <c r="X99" s="9"/>
      <c r="Y99" s="9"/>
      <c r="Z99" s="9"/>
      <c r="AA99" s="9"/>
      <c r="AB99" s="9"/>
      <c r="AC99" s="9"/>
      <c r="AD99" s="9"/>
      <c r="AE99" s="9"/>
    </row>
    <row r="100" s="10" customFormat="1" ht="19.92" customHeight="1">
      <c r="A100" s="10"/>
      <c r="B100" s="152"/>
      <c r="C100" s="10"/>
      <c r="D100" s="153" t="s">
        <v>241</v>
      </c>
      <c r="E100" s="154"/>
      <c r="F100" s="154"/>
      <c r="G100" s="154"/>
      <c r="H100" s="154"/>
      <c r="I100" s="154"/>
      <c r="J100" s="155">
        <f>J130</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243</v>
      </c>
      <c r="E101" s="154"/>
      <c r="F101" s="154"/>
      <c r="G101" s="154"/>
      <c r="H101" s="154"/>
      <c r="I101" s="154"/>
      <c r="J101" s="155">
        <f>J182</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244</v>
      </c>
      <c r="E102" s="154"/>
      <c r="F102" s="154"/>
      <c r="G102" s="154"/>
      <c r="H102" s="154"/>
      <c r="I102" s="154"/>
      <c r="J102" s="155">
        <f>J183</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1974</v>
      </c>
      <c r="E103" s="154"/>
      <c r="F103" s="154"/>
      <c r="G103" s="154"/>
      <c r="H103" s="154"/>
      <c r="I103" s="154"/>
      <c r="J103" s="155">
        <f>J198</f>
        <v>0</v>
      </c>
      <c r="K103" s="10"/>
      <c r="L103" s="152"/>
      <c r="S103" s="10"/>
      <c r="T103" s="10"/>
      <c r="U103" s="10"/>
      <c r="V103" s="10"/>
      <c r="W103" s="10"/>
      <c r="X103" s="10"/>
      <c r="Y103" s="10"/>
      <c r="Z103" s="10"/>
      <c r="AA103" s="10"/>
      <c r="AB103" s="10"/>
      <c r="AC103" s="10"/>
      <c r="AD103" s="10"/>
      <c r="AE103" s="10"/>
    </row>
    <row r="104" s="10" customFormat="1" ht="19.92" customHeight="1">
      <c r="A104" s="10"/>
      <c r="B104" s="152"/>
      <c r="C104" s="10"/>
      <c r="D104" s="153" t="s">
        <v>1975</v>
      </c>
      <c r="E104" s="154"/>
      <c r="F104" s="154"/>
      <c r="G104" s="154"/>
      <c r="H104" s="154"/>
      <c r="I104" s="154"/>
      <c r="J104" s="155">
        <f>J255</f>
        <v>0</v>
      </c>
      <c r="K104" s="10"/>
      <c r="L104" s="152"/>
      <c r="S104" s="10"/>
      <c r="T104" s="10"/>
      <c r="U104" s="10"/>
      <c r="V104" s="10"/>
      <c r="W104" s="10"/>
      <c r="X104" s="10"/>
      <c r="Y104" s="10"/>
      <c r="Z104" s="10"/>
      <c r="AA104" s="10"/>
      <c r="AB104" s="10"/>
      <c r="AC104" s="10"/>
      <c r="AD104" s="10"/>
      <c r="AE104" s="10"/>
    </row>
    <row r="105" s="9" customFormat="1" ht="24.96" customHeight="1">
      <c r="A105" s="9"/>
      <c r="B105" s="148"/>
      <c r="C105" s="9"/>
      <c r="D105" s="149" t="s">
        <v>249</v>
      </c>
      <c r="E105" s="150"/>
      <c r="F105" s="150"/>
      <c r="G105" s="150"/>
      <c r="H105" s="150"/>
      <c r="I105" s="150"/>
      <c r="J105" s="151">
        <f>J257</f>
        <v>0</v>
      </c>
      <c r="K105" s="9"/>
      <c r="L105" s="148"/>
      <c r="S105" s="9"/>
      <c r="T105" s="9"/>
      <c r="U105" s="9"/>
      <c r="V105" s="9"/>
      <c r="W105" s="9"/>
      <c r="X105" s="9"/>
      <c r="Y105" s="9"/>
      <c r="Z105" s="9"/>
      <c r="AA105" s="9"/>
      <c r="AB105" s="9"/>
      <c r="AC105" s="9"/>
      <c r="AD105" s="9"/>
      <c r="AE105" s="9"/>
    </row>
    <row r="106" s="10" customFormat="1" ht="19.92" customHeight="1">
      <c r="A106" s="10"/>
      <c r="B106" s="152"/>
      <c r="C106" s="10"/>
      <c r="D106" s="153" t="s">
        <v>1297</v>
      </c>
      <c r="E106" s="154"/>
      <c r="F106" s="154"/>
      <c r="G106" s="154"/>
      <c r="H106" s="154"/>
      <c r="I106" s="154"/>
      <c r="J106" s="155">
        <f>J258</f>
        <v>0</v>
      </c>
      <c r="K106" s="10"/>
      <c r="L106" s="152"/>
      <c r="S106" s="10"/>
      <c r="T106" s="10"/>
      <c r="U106" s="10"/>
      <c r="V106" s="10"/>
      <c r="W106" s="10"/>
      <c r="X106" s="10"/>
      <c r="Y106" s="10"/>
      <c r="Z106" s="10"/>
      <c r="AA106" s="10"/>
      <c r="AB106" s="10"/>
      <c r="AC106" s="10"/>
      <c r="AD106" s="10"/>
      <c r="AE106" s="10"/>
    </row>
    <row r="107" s="2" customFormat="1" ht="21.84" customHeight="1">
      <c r="A107" s="38"/>
      <c r="B107" s="39"/>
      <c r="C107" s="38"/>
      <c r="D107" s="38"/>
      <c r="E107" s="38"/>
      <c r="F107" s="38"/>
      <c r="G107" s="38"/>
      <c r="H107" s="38"/>
      <c r="I107" s="38"/>
      <c r="J107" s="38"/>
      <c r="K107" s="38"/>
      <c r="L107" s="55"/>
      <c r="S107" s="38"/>
      <c r="T107" s="38"/>
      <c r="U107" s="38"/>
      <c r="V107" s="38"/>
      <c r="W107" s="38"/>
      <c r="X107" s="38"/>
      <c r="Y107" s="38"/>
      <c r="Z107" s="38"/>
      <c r="AA107" s="38"/>
      <c r="AB107" s="38"/>
      <c r="AC107" s="38"/>
      <c r="AD107" s="38"/>
      <c r="AE107" s="38"/>
    </row>
    <row r="108" s="2" customFormat="1" ht="6.96" customHeight="1">
      <c r="A108" s="38"/>
      <c r="B108" s="60"/>
      <c r="C108" s="61"/>
      <c r="D108" s="61"/>
      <c r="E108" s="61"/>
      <c r="F108" s="61"/>
      <c r="G108" s="61"/>
      <c r="H108" s="61"/>
      <c r="I108" s="61"/>
      <c r="J108" s="61"/>
      <c r="K108" s="61"/>
      <c r="L108" s="55"/>
      <c r="S108" s="38"/>
      <c r="T108" s="38"/>
      <c r="U108" s="38"/>
      <c r="V108" s="38"/>
      <c r="W108" s="38"/>
      <c r="X108" s="38"/>
      <c r="Y108" s="38"/>
      <c r="Z108" s="38"/>
      <c r="AA108" s="38"/>
      <c r="AB108" s="38"/>
      <c r="AC108" s="38"/>
      <c r="AD108" s="38"/>
      <c r="AE108" s="38"/>
    </row>
    <row r="112" s="2" customFormat="1" ht="6.96" customHeight="1">
      <c r="A112" s="38"/>
      <c r="B112" s="62"/>
      <c r="C112" s="63"/>
      <c r="D112" s="63"/>
      <c r="E112" s="63"/>
      <c r="F112" s="63"/>
      <c r="G112" s="63"/>
      <c r="H112" s="63"/>
      <c r="I112" s="63"/>
      <c r="J112" s="63"/>
      <c r="K112" s="63"/>
      <c r="L112" s="55"/>
      <c r="S112" s="38"/>
      <c r="T112" s="38"/>
      <c r="U112" s="38"/>
      <c r="V112" s="38"/>
      <c r="W112" s="38"/>
      <c r="X112" s="38"/>
      <c r="Y112" s="38"/>
      <c r="Z112" s="38"/>
      <c r="AA112" s="38"/>
      <c r="AB112" s="38"/>
      <c r="AC112" s="38"/>
      <c r="AD112" s="38"/>
      <c r="AE112" s="38"/>
    </row>
    <row r="113" s="2" customFormat="1" ht="24.96" customHeight="1">
      <c r="A113" s="38"/>
      <c r="B113" s="39"/>
      <c r="C113" s="23" t="s">
        <v>161</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6.96"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16</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6.5" customHeight="1">
      <c r="A116" s="38"/>
      <c r="B116" s="39"/>
      <c r="C116" s="38"/>
      <c r="D116" s="38"/>
      <c r="E116" s="129" t="str">
        <f>E7</f>
        <v>Klubovna volejbalu, stavební úpravy sportoviště-aktualizace 09/2023</v>
      </c>
      <c r="F116" s="32"/>
      <c r="G116" s="32"/>
      <c r="H116" s="32"/>
      <c r="I116" s="38"/>
      <c r="J116" s="38"/>
      <c r="K116" s="38"/>
      <c r="L116" s="55"/>
      <c r="S116" s="38"/>
      <c r="T116" s="38"/>
      <c r="U116" s="38"/>
      <c r="V116" s="38"/>
      <c r="W116" s="38"/>
      <c r="X116" s="38"/>
      <c r="Y116" s="38"/>
      <c r="Z116" s="38"/>
      <c r="AA116" s="38"/>
      <c r="AB116" s="38"/>
      <c r="AC116" s="38"/>
      <c r="AD116" s="38"/>
      <c r="AE116" s="38"/>
    </row>
    <row r="117" s="1" customFormat="1" ht="12" customHeight="1">
      <c r="B117" s="22"/>
      <c r="C117" s="32" t="s">
        <v>151</v>
      </c>
      <c r="L117" s="22"/>
    </row>
    <row r="118" s="2" customFormat="1" ht="16.5" customHeight="1">
      <c r="A118" s="38"/>
      <c r="B118" s="39"/>
      <c r="C118" s="38"/>
      <c r="D118" s="38"/>
      <c r="E118" s="129" t="s">
        <v>212</v>
      </c>
      <c r="F118" s="38"/>
      <c r="G118" s="38"/>
      <c r="H118" s="38"/>
      <c r="I118" s="38"/>
      <c r="J118" s="38"/>
      <c r="K118" s="38"/>
      <c r="L118" s="55"/>
      <c r="S118" s="38"/>
      <c r="T118" s="38"/>
      <c r="U118" s="38"/>
      <c r="V118" s="38"/>
      <c r="W118" s="38"/>
      <c r="X118" s="38"/>
      <c r="Y118" s="38"/>
      <c r="Z118" s="38"/>
      <c r="AA118" s="38"/>
      <c r="AB118" s="38"/>
      <c r="AC118" s="38"/>
      <c r="AD118" s="38"/>
      <c r="AE118" s="38"/>
    </row>
    <row r="119" s="2" customFormat="1" ht="12" customHeight="1">
      <c r="A119" s="38"/>
      <c r="B119" s="39"/>
      <c r="C119" s="32" t="s">
        <v>215</v>
      </c>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16.5" customHeight="1">
      <c r="A120" s="38"/>
      <c r="B120" s="39"/>
      <c r="C120" s="38"/>
      <c r="D120" s="38"/>
      <c r="E120" s="67" t="str">
        <f>E11</f>
        <v>SO 01-05 - Venkovní kanalizace a vodovod</v>
      </c>
      <c r="F120" s="38"/>
      <c r="G120" s="38"/>
      <c r="H120" s="38"/>
      <c r="I120" s="38"/>
      <c r="J120" s="38"/>
      <c r="K120" s="38"/>
      <c r="L120" s="55"/>
      <c r="S120" s="38"/>
      <c r="T120" s="38"/>
      <c r="U120" s="38"/>
      <c r="V120" s="38"/>
      <c r="W120" s="38"/>
      <c r="X120" s="38"/>
      <c r="Y120" s="38"/>
      <c r="Z120" s="38"/>
      <c r="AA120" s="38"/>
      <c r="AB120" s="38"/>
      <c r="AC120" s="38"/>
      <c r="AD120" s="38"/>
      <c r="AE120" s="38"/>
    </row>
    <row r="121" s="2" customFormat="1" ht="6.96"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12" customHeight="1">
      <c r="A122" s="38"/>
      <c r="B122" s="39"/>
      <c r="C122" s="32" t="s">
        <v>20</v>
      </c>
      <c r="D122" s="38"/>
      <c r="E122" s="38"/>
      <c r="F122" s="27" t="str">
        <f>F14</f>
        <v xml:space="preserve"> </v>
      </c>
      <c r="G122" s="38"/>
      <c r="H122" s="38"/>
      <c r="I122" s="32" t="s">
        <v>22</v>
      </c>
      <c r="J122" s="69" t="str">
        <f>IF(J14="","",J14)</f>
        <v>18. 9. 2023</v>
      </c>
      <c r="K122" s="38"/>
      <c r="L122" s="55"/>
      <c r="S122" s="38"/>
      <c r="T122" s="38"/>
      <c r="U122" s="38"/>
      <c r="V122" s="38"/>
      <c r="W122" s="38"/>
      <c r="X122" s="38"/>
      <c r="Y122" s="38"/>
      <c r="Z122" s="38"/>
      <c r="AA122" s="38"/>
      <c r="AB122" s="38"/>
      <c r="AC122" s="38"/>
      <c r="AD122" s="38"/>
      <c r="AE122" s="38"/>
    </row>
    <row r="123" s="2" customFormat="1" ht="6.96" customHeight="1">
      <c r="A123" s="38"/>
      <c r="B123" s="39"/>
      <c r="C123" s="38"/>
      <c r="D123" s="38"/>
      <c r="E123" s="38"/>
      <c r="F123" s="38"/>
      <c r="G123" s="38"/>
      <c r="H123" s="38"/>
      <c r="I123" s="38"/>
      <c r="J123" s="38"/>
      <c r="K123" s="38"/>
      <c r="L123" s="55"/>
      <c r="S123" s="38"/>
      <c r="T123" s="38"/>
      <c r="U123" s="38"/>
      <c r="V123" s="38"/>
      <c r="W123" s="38"/>
      <c r="X123" s="38"/>
      <c r="Y123" s="38"/>
      <c r="Z123" s="38"/>
      <c r="AA123" s="38"/>
      <c r="AB123" s="38"/>
      <c r="AC123" s="38"/>
      <c r="AD123" s="38"/>
      <c r="AE123" s="38"/>
    </row>
    <row r="124" s="2" customFormat="1" ht="25.65" customHeight="1">
      <c r="A124" s="38"/>
      <c r="B124" s="39"/>
      <c r="C124" s="32" t="s">
        <v>24</v>
      </c>
      <c r="D124" s="38"/>
      <c r="E124" s="38"/>
      <c r="F124" s="27" t="str">
        <f>E17</f>
        <v>TJ Lázně Bělohrad z.s.</v>
      </c>
      <c r="G124" s="38"/>
      <c r="H124" s="38"/>
      <c r="I124" s="32" t="s">
        <v>30</v>
      </c>
      <c r="J124" s="36" t="str">
        <f>E23</f>
        <v>ATELIER TSUNAMI s.r.o. Náchod</v>
      </c>
      <c r="K124" s="38"/>
      <c r="L124" s="55"/>
      <c r="S124" s="38"/>
      <c r="T124" s="38"/>
      <c r="U124" s="38"/>
      <c r="V124" s="38"/>
      <c r="W124" s="38"/>
      <c r="X124" s="38"/>
      <c r="Y124" s="38"/>
      <c r="Z124" s="38"/>
      <c r="AA124" s="38"/>
      <c r="AB124" s="38"/>
      <c r="AC124" s="38"/>
      <c r="AD124" s="38"/>
      <c r="AE124" s="38"/>
    </row>
    <row r="125" s="2" customFormat="1" ht="15.15" customHeight="1">
      <c r="A125" s="38"/>
      <c r="B125" s="39"/>
      <c r="C125" s="32" t="s">
        <v>28</v>
      </c>
      <c r="D125" s="38"/>
      <c r="E125" s="38"/>
      <c r="F125" s="27" t="str">
        <f>IF(E20="","",E20)</f>
        <v>Vyplň údaj</v>
      </c>
      <c r="G125" s="38"/>
      <c r="H125" s="38"/>
      <c r="I125" s="32" t="s">
        <v>33</v>
      </c>
      <c r="J125" s="36" t="str">
        <f>E26</f>
        <v>Ing. Lenka Kasperová</v>
      </c>
      <c r="K125" s="38"/>
      <c r="L125" s="55"/>
      <c r="S125" s="38"/>
      <c r="T125" s="38"/>
      <c r="U125" s="38"/>
      <c r="V125" s="38"/>
      <c r="W125" s="38"/>
      <c r="X125" s="38"/>
      <c r="Y125" s="38"/>
      <c r="Z125" s="38"/>
      <c r="AA125" s="38"/>
      <c r="AB125" s="38"/>
      <c r="AC125" s="38"/>
      <c r="AD125" s="38"/>
      <c r="AE125" s="38"/>
    </row>
    <row r="126" s="2" customFormat="1" ht="10.32" customHeight="1">
      <c r="A126" s="38"/>
      <c r="B126" s="39"/>
      <c r="C126" s="38"/>
      <c r="D126" s="38"/>
      <c r="E126" s="38"/>
      <c r="F126" s="38"/>
      <c r="G126" s="38"/>
      <c r="H126" s="38"/>
      <c r="I126" s="38"/>
      <c r="J126" s="38"/>
      <c r="K126" s="38"/>
      <c r="L126" s="55"/>
      <c r="S126" s="38"/>
      <c r="T126" s="38"/>
      <c r="U126" s="38"/>
      <c r="V126" s="38"/>
      <c r="W126" s="38"/>
      <c r="X126" s="38"/>
      <c r="Y126" s="38"/>
      <c r="Z126" s="38"/>
      <c r="AA126" s="38"/>
      <c r="AB126" s="38"/>
      <c r="AC126" s="38"/>
      <c r="AD126" s="38"/>
      <c r="AE126" s="38"/>
    </row>
    <row r="127" s="11" customFormat="1" ht="29.28" customHeight="1">
      <c r="A127" s="156"/>
      <c r="B127" s="157"/>
      <c r="C127" s="158" t="s">
        <v>162</v>
      </c>
      <c r="D127" s="159" t="s">
        <v>62</v>
      </c>
      <c r="E127" s="159" t="s">
        <v>58</v>
      </c>
      <c r="F127" s="159" t="s">
        <v>59</v>
      </c>
      <c r="G127" s="159" t="s">
        <v>163</v>
      </c>
      <c r="H127" s="159" t="s">
        <v>164</v>
      </c>
      <c r="I127" s="159" t="s">
        <v>165</v>
      </c>
      <c r="J127" s="159" t="s">
        <v>155</v>
      </c>
      <c r="K127" s="160" t="s">
        <v>166</v>
      </c>
      <c r="L127" s="161"/>
      <c r="M127" s="86" t="s">
        <v>1</v>
      </c>
      <c r="N127" s="87" t="s">
        <v>41</v>
      </c>
      <c r="O127" s="87" t="s">
        <v>167</v>
      </c>
      <c r="P127" s="87" t="s">
        <v>168</v>
      </c>
      <c r="Q127" s="87" t="s">
        <v>169</v>
      </c>
      <c r="R127" s="87" t="s">
        <v>170</v>
      </c>
      <c r="S127" s="87" t="s">
        <v>171</v>
      </c>
      <c r="T127" s="88" t="s">
        <v>172</v>
      </c>
      <c r="U127" s="156"/>
      <c r="V127" s="156"/>
      <c r="W127" s="156"/>
      <c r="X127" s="156"/>
      <c r="Y127" s="156"/>
      <c r="Z127" s="156"/>
      <c r="AA127" s="156"/>
      <c r="AB127" s="156"/>
      <c r="AC127" s="156"/>
      <c r="AD127" s="156"/>
      <c r="AE127" s="156"/>
    </row>
    <row r="128" s="2" customFormat="1" ht="22.8" customHeight="1">
      <c r="A128" s="38"/>
      <c r="B128" s="39"/>
      <c r="C128" s="93" t="s">
        <v>173</v>
      </c>
      <c r="D128" s="38"/>
      <c r="E128" s="38"/>
      <c r="F128" s="38"/>
      <c r="G128" s="38"/>
      <c r="H128" s="38"/>
      <c r="I128" s="38"/>
      <c r="J128" s="162">
        <f>BK128</f>
        <v>0</v>
      </c>
      <c r="K128" s="38"/>
      <c r="L128" s="39"/>
      <c r="M128" s="89"/>
      <c r="N128" s="73"/>
      <c r="O128" s="90"/>
      <c r="P128" s="163">
        <f>P129+P257</f>
        <v>0</v>
      </c>
      <c r="Q128" s="90"/>
      <c r="R128" s="163">
        <f>R129+R257</f>
        <v>71.771141195200002</v>
      </c>
      <c r="S128" s="90"/>
      <c r="T128" s="164">
        <f>T129+T257</f>
        <v>0</v>
      </c>
      <c r="U128" s="38"/>
      <c r="V128" s="38"/>
      <c r="W128" s="38"/>
      <c r="X128" s="38"/>
      <c r="Y128" s="38"/>
      <c r="Z128" s="38"/>
      <c r="AA128" s="38"/>
      <c r="AB128" s="38"/>
      <c r="AC128" s="38"/>
      <c r="AD128" s="38"/>
      <c r="AE128" s="38"/>
      <c r="AT128" s="19" t="s">
        <v>76</v>
      </c>
      <c r="AU128" s="19" t="s">
        <v>157</v>
      </c>
      <c r="BK128" s="165">
        <f>BK129+BK257</f>
        <v>0</v>
      </c>
    </row>
    <row r="129" s="12" customFormat="1" ht="25.92" customHeight="1">
      <c r="A129" s="12"/>
      <c r="B129" s="166"/>
      <c r="C129" s="12"/>
      <c r="D129" s="167" t="s">
        <v>76</v>
      </c>
      <c r="E129" s="168" t="s">
        <v>262</v>
      </c>
      <c r="F129" s="168" t="s">
        <v>262</v>
      </c>
      <c r="G129" s="12"/>
      <c r="H129" s="12"/>
      <c r="I129" s="169"/>
      <c r="J129" s="170">
        <f>BK129</f>
        <v>0</v>
      </c>
      <c r="K129" s="12"/>
      <c r="L129" s="166"/>
      <c r="M129" s="171"/>
      <c r="N129" s="172"/>
      <c r="O129" s="172"/>
      <c r="P129" s="173">
        <f>P130+P182+P183+P198+P255</f>
        <v>0</v>
      </c>
      <c r="Q129" s="172"/>
      <c r="R129" s="173">
        <f>R130+R182+R183+R198+R255</f>
        <v>71.768141195200002</v>
      </c>
      <c r="S129" s="172"/>
      <c r="T129" s="174">
        <f>T130+T182+T183+T198+T255</f>
        <v>0</v>
      </c>
      <c r="U129" s="12"/>
      <c r="V129" s="12"/>
      <c r="W129" s="12"/>
      <c r="X129" s="12"/>
      <c r="Y129" s="12"/>
      <c r="Z129" s="12"/>
      <c r="AA129" s="12"/>
      <c r="AB129" s="12"/>
      <c r="AC129" s="12"/>
      <c r="AD129" s="12"/>
      <c r="AE129" s="12"/>
      <c r="AR129" s="167" t="s">
        <v>85</v>
      </c>
      <c r="AT129" s="175" t="s">
        <v>76</v>
      </c>
      <c r="AU129" s="175" t="s">
        <v>77</v>
      </c>
      <c r="AY129" s="167" t="s">
        <v>177</v>
      </c>
      <c r="BK129" s="176">
        <f>BK130+BK182+BK183+BK198+BK255</f>
        <v>0</v>
      </c>
    </row>
    <row r="130" s="12" customFormat="1" ht="22.8" customHeight="1">
      <c r="A130" s="12"/>
      <c r="B130" s="166"/>
      <c r="C130" s="12"/>
      <c r="D130" s="167" t="s">
        <v>76</v>
      </c>
      <c r="E130" s="177" t="s">
        <v>85</v>
      </c>
      <c r="F130" s="177" t="s">
        <v>264</v>
      </c>
      <c r="G130" s="12"/>
      <c r="H130" s="12"/>
      <c r="I130" s="169"/>
      <c r="J130" s="178">
        <f>BK130</f>
        <v>0</v>
      </c>
      <c r="K130" s="12"/>
      <c r="L130" s="166"/>
      <c r="M130" s="171"/>
      <c r="N130" s="172"/>
      <c r="O130" s="172"/>
      <c r="P130" s="173">
        <f>SUM(P131:P181)</f>
        <v>0</v>
      </c>
      <c r="Q130" s="172"/>
      <c r="R130" s="173">
        <f>SUM(R131:R181)</f>
        <v>58.166539712000002</v>
      </c>
      <c r="S130" s="172"/>
      <c r="T130" s="174">
        <f>SUM(T131:T181)</f>
        <v>0</v>
      </c>
      <c r="U130" s="12"/>
      <c r="V130" s="12"/>
      <c r="W130" s="12"/>
      <c r="X130" s="12"/>
      <c r="Y130" s="12"/>
      <c r="Z130" s="12"/>
      <c r="AA130" s="12"/>
      <c r="AB130" s="12"/>
      <c r="AC130" s="12"/>
      <c r="AD130" s="12"/>
      <c r="AE130" s="12"/>
      <c r="AR130" s="167" t="s">
        <v>85</v>
      </c>
      <c r="AT130" s="175" t="s">
        <v>76</v>
      </c>
      <c r="AU130" s="175" t="s">
        <v>85</v>
      </c>
      <c r="AY130" s="167" t="s">
        <v>177</v>
      </c>
      <c r="BK130" s="176">
        <f>SUM(BK131:BK181)</f>
        <v>0</v>
      </c>
    </row>
    <row r="131" s="2" customFormat="1" ht="33" customHeight="1">
      <c r="A131" s="38"/>
      <c r="B131" s="179"/>
      <c r="C131" s="180" t="s">
        <v>85</v>
      </c>
      <c r="D131" s="180" t="s">
        <v>180</v>
      </c>
      <c r="E131" s="181" t="s">
        <v>1976</v>
      </c>
      <c r="F131" s="182" t="s">
        <v>1977</v>
      </c>
      <c r="G131" s="183" t="s">
        <v>267</v>
      </c>
      <c r="H131" s="184">
        <v>25.600000000000001</v>
      </c>
      <c r="I131" s="185"/>
      <c r="J131" s="186">
        <f>ROUND(I131*H131,2)</f>
        <v>0</v>
      </c>
      <c r="K131" s="182" t="s">
        <v>268</v>
      </c>
      <c r="L131" s="39"/>
      <c r="M131" s="187" t="s">
        <v>1</v>
      </c>
      <c r="N131" s="188" t="s">
        <v>42</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269</v>
      </c>
      <c r="AT131" s="191" t="s">
        <v>180</v>
      </c>
      <c r="AU131" s="191" t="s">
        <v>87</v>
      </c>
      <c r="AY131" s="19" t="s">
        <v>177</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269</v>
      </c>
      <c r="BM131" s="191" t="s">
        <v>87</v>
      </c>
    </row>
    <row r="132" s="14" customFormat="1">
      <c r="A132" s="14"/>
      <c r="B132" s="210"/>
      <c r="C132" s="14"/>
      <c r="D132" s="193" t="s">
        <v>271</v>
      </c>
      <c r="E132" s="211" t="s">
        <v>1</v>
      </c>
      <c r="F132" s="212" t="s">
        <v>1978</v>
      </c>
      <c r="G132" s="14"/>
      <c r="H132" s="213">
        <v>25.600000000000001</v>
      </c>
      <c r="I132" s="214"/>
      <c r="J132" s="14"/>
      <c r="K132" s="14"/>
      <c r="L132" s="210"/>
      <c r="M132" s="215"/>
      <c r="N132" s="216"/>
      <c r="O132" s="216"/>
      <c r="P132" s="216"/>
      <c r="Q132" s="216"/>
      <c r="R132" s="216"/>
      <c r="S132" s="216"/>
      <c r="T132" s="217"/>
      <c r="U132" s="14"/>
      <c r="V132" s="14"/>
      <c r="W132" s="14"/>
      <c r="X132" s="14"/>
      <c r="Y132" s="14"/>
      <c r="Z132" s="14"/>
      <c r="AA132" s="14"/>
      <c r="AB132" s="14"/>
      <c r="AC132" s="14"/>
      <c r="AD132" s="14"/>
      <c r="AE132" s="14"/>
      <c r="AT132" s="211" t="s">
        <v>271</v>
      </c>
      <c r="AU132" s="211" t="s">
        <v>87</v>
      </c>
      <c r="AV132" s="14" t="s">
        <v>87</v>
      </c>
      <c r="AW132" s="14" t="s">
        <v>32</v>
      </c>
      <c r="AX132" s="14" t="s">
        <v>77</v>
      </c>
      <c r="AY132" s="211" t="s">
        <v>177</v>
      </c>
    </row>
    <row r="133" s="15" customFormat="1">
      <c r="A133" s="15"/>
      <c r="B133" s="218"/>
      <c r="C133" s="15"/>
      <c r="D133" s="193" t="s">
        <v>271</v>
      </c>
      <c r="E133" s="219" t="s">
        <v>1</v>
      </c>
      <c r="F133" s="220" t="s">
        <v>276</v>
      </c>
      <c r="G133" s="15"/>
      <c r="H133" s="221">
        <v>25.600000000000001</v>
      </c>
      <c r="I133" s="222"/>
      <c r="J133" s="15"/>
      <c r="K133" s="15"/>
      <c r="L133" s="218"/>
      <c r="M133" s="223"/>
      <c r="N133" s="224"/>
      <c r="O133" s="224"/>
      <c r="P133" s="224"/>
      <c r="Q133" s="224"/>
      <c r="R133" s="224"/>
      <c r="S133" s="224"/>
      <c r="T133" s="225"/>
      <c r="U133" s="15"/>
      <c r="V133" s="15"/>
      <c r="W133" s="15"/>
      <c r="X133" s="15"/>
      <c r="Y133" s="15"/>
      <c r="Z133" s="15"/>
      <c r="AA133" s="15"/>
      <c r="AB133" s="15"/>
      <c r="AC133" s="15"/>
      <c r="AD133" s="15"/>
      <c r="AE133" s="15"/>
      <c r="AT133" s="219" t="s">
        <v>271</v>
      </c>
      <c r="AU133" s="219" t="s">
        <v>87</v>
      </c>
      <c r="AV133" s="15" t="s">
        <v>269</v>
      </c>
      <c r="AW133" s="15" t="s">
        <v>32</v>
      </c>
      <c r="AX133" s="15" t="s">
        <v>85</v>
      </c>
      <c r="AY133" s="219" t="s">
        <v>177</v>
      </c>
    </row>
    <row r="134" s="2" customFormat="1" ht="33" customHeight="1">
      <c r="A134" s="38"/>
      <c r="B134" s="179"/>
      <c r="C134" s="180" t="s">
        <v>87</v>
      </c>
      <c r="D134" s="180" t="s">
        <v>180</v>
      </c>
      <c r="E134" s="181" t="s">
        <v>1979</v>
      </c>
      <c r="F134" s="182" t="s">
        <v>1980</v>
      </c>
      <c r="G134" s="183" t="s">
        <v>267</v>
      </c>
      <c r="H134" s="184">
        <v>31.52</v>
      </c>
      <c r="I134" s="185"/>
      <c r="J134" s="186">
        <f>ROUND(I134*H134,2)</f>
        <v>0</v>
      </c>
      <c r="K134" s="182" t="s">
        <v>268</v>
      </c>
      <c r="L134" s="39"/>
      <c r="M134" s="187" t="s">
        <v>1</v>
      </c>
      <c r="N134" s="188" t="s">
        <v>42</v>
      </c>
      <c r="O134" s="77"/>
      <c r="P134" s="189">
        <f>O134*H134</f>
        <v>0</v>
      </c>
      <c r="Q134" s="189">
        <v>0</v>
      </c>
      <c r="R134" s="189">
        <f>Q134*H134</f>
        <v>0</v>
      </c>
      <c r="S134" s="189">
        <v>0</v>
      </c>
      <c r="T134" s="190">
        <f>S134*H134</f>
        <v>0</v>
      </c>
      <c r="U134" s="38"/>
      <c r="V134" s="38"/>
      <c r="W134" s="38"/>
      <c r="X134" s="38"/>
      <c r="Y134" s="38"/>
      <c r="Z134" s="38"/>
      <c r="AA134" s="38"/>
      <c r="AB134" s="38"/>
      <c r="AC134" s="38"/>
      <c r="AD134" s="38"/>
      <c r="AE134" s="38"/>
      <c r="AR134" s="191" t="s">
        <v>269</v>
      </c>
      <c r="AT134" s="191" t="s">
        <v>180</v>
      </c>
      <c r="AU134" s="191" t="s">
        <v>87</v>
      </c>
      <c r="AY134" s="19" t="s">
        <v>177</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269</v>
      </c>
      <c r="BM134" s="191" t="s">
        <v>269</v>
      </c>
    </row>
    <row r="135" s="14" customFormat="1">
      <c r="A135" s="14"/>
      <c r="B135" s="210"/>
      <c r="C135" s="14"/>
      <c r="D135" s="193" t="s">
        <v>271</v>
      </c>
      <c r="E135" s="211" t="s">
        <v>1</v>
      </c>
      <c r="F135" s="212" t="s">
        <v>1981</v>
      </c>
      <c r="G135" s="14"/>
      <c r="H135" s="213">
        <v>2.0800000000000001</v>
      </c>
      <c r="I135" s="214"/>
      <c r="J135" s="14"/>
      <c r="K135" s="14"/>
      <c r="L135" s="210"/>
      <c r="M135" s="215"/>
      <c r="N135" s="216"/>
      <c r="O135" s="216"/>
      <c r="P135" s="216"/>
      <c r="Q135" s="216"/>
      <c r="R135" s="216"/>
      <c r="S135" s="216"/>
      <c r="T135" s="217"/>
      <c r="U135" s="14"/>
      <c r="V135" s="14"/>
      <c r="W135" s="14"/>
      <c r="X135" s="14"/>
      <c r="Y135" s="14"/>
      <c r="Z135" s="14"/>
      <c r="AA135" s="14"/>
      <c r="AB135" s="14"/>
      <c r="AC135" s="14"/>
      <c r="AD135" s="14"/>
      <c r="AE135" s="14"/>
      <c r="AT135" s="211" t="s">
        <v>271</v>
      </c>
      <c r="AU135" s="211" t="s">
        <v>87</v>
      </c>
      <c r="AV135" s="14" t="s">
        <v>87</v>
      </c>
      <c r="AW135" s="14" t="s">
        <v>32</v>
      </c>
      <c r="AX135" s="14" t="s">
        <v>77</v>
      </c>
      <c r="AY135" s="211" t="s">
        <v>177</v>
      </c>
    </row>
    <row r="136" s="14" customFormat="1">
      <c r="A136" s="14"/>
      <c r="B136" s="210"/>
      <c r="C136" s="14"/>
      <c r="D136" s="193" t="s">
        <v>271</v>
      </c>
      <c r="E136" s="211" t="s">
        <v>1</v>
      </c>
      <c r="F136" s="212" t="s">
        <v>1982</v>
      </c>
      <c r="G136" s="14"/>
      <c r="H136" s="213">
        <v>3.8399999999999999</v>
      </c>
      <c r="I136" s="214"/>
      <c r="J136" s="14"/>
      <c r="K136" s="14"/>
      <c r="L136" s="210"/>
      <c r="M136" s="215"/>
      <c r="N136" s="216"/>
      <c r="O136" s="216"/>
      <c r="P136" s="216"/>
      <c r="Q136" s="216"/>
      <c r="R136" s="216"/>
      <c r="S136" s="216"/>
      <c r="T136" s="217"/>
      <c r="U136" s="14"/>
      <c r="V136" s="14"/>
      <c r="W136" s="14"/>
      <c r="X136" s="14"/>
      <c r="Y136" s="14"/>
      <c r="Z136" s="14"/>
      <c r="AA136" s="14"/>
      <c r="AB136" s="14"/>
      <c r="AC136" s="14"/>
      <c r="AD136" s="14"/>
      <c r="AE136" s="14"/>
      <c r="AT136" s="211" t="s">
        <v>271</v>
      </c>
      <c r="AU136" s="211" t="s">
        <v>87</v>
      </c>
      <c r="AV136" s="14" t="s">
        <v>87</v>
      </c>
      <c r="AW136" s="14" t="s">
        <v>32</v>
      </c>
      <c r="AX136" s="14" t="s">
        <v>77</v>
      </c>
      <c r="AY136" s="211" t="s">
        <v>177</v>
      </c>
    </row>
    <row r="137" s="14" customFormat="1">
      <c r="A137" s="14"/>
      <c r="B137" s="210"/>
      <c r="C137" s="14"/>
      <c r="D137" s="193" t="s">
        <v>271</v>
      </c>
      <c r="E137" s="211" t="s">
        <v>1</v>
      </c>
      <c r="F137" s="212" t="s">
        <v>1983</v>
      </c>
      <c r="G137" s="14"/>
      <c r="H137" s="213">
        <v>25.600000000000001</v>
      </c>
      <c r="I137" s="214"/>
      <c r="J137" s="14"/>
      <c r="K137" s="14"/>
      <c r="L137" s="210"/>
      <c r="M137" s="215"/>
      <c r="N137" s="216"/>
      <c r="O137" s="216"/>
      <c r="P137" s="216"/>
      <c r="Q137" s="216"/>
      <c r="R137" s="216"/>
      <c r="S137" s="216"/>
      <c r="T137" s="217"/>
      <c r="U137" s="14"/>
      <c r="V137" s="14"/>
      <c r="W137" s="14"/>
      <c r="X137" s="14"/>
      <c r="Y137" s="14"/>
      <c r="Z137" s="14"/>
      <c r="AA137" s="14"/>
      <c r="AB137" s="14"/>
      <c r="AC137" s="14"/>
      <c r="AD137" s="14"/>
      <c r="AE137" s="14"/>
      <c r="AT137" s="211" t="s">
        <v>271</v>
      </c>
      <c r="AU137" s="211" t="s">
        <v>87</v>
      </c>
      <c r="AV137" s="14" t="s">
        <v>87</v>
      </c>
      <c r="AW137" s="14" t="s">
        <v>32</v>
      </c>
      <c r="AX137" s="14" t="s">
        <v>77</v>
      </c>
      <c r="AY137" s="211" t="s">
        <v>177</v>
      </c>
    </row>
    <row r="138" s="15" customFormat="1">
      <c r="A138" s="15"/>
      <c r="B138" s="218"/>
      <c r="C138" s="15"/>
      <c r="D138" s="193" t="s">
        <v>271</v>
      </c>
      <c r="E138" s="219" t="s">
        <v>1</v>
      </c>
      <c r="F138" s="220" t="s">
        <v>276</v>
      </c>
      <c r="G138" s="15"/>
      <c r="H138" s="221">
        <v>31.52</v>
      </c>
      <c r="I138" s="222"/>
      <c r="J138" s="15"/>
      <c r="K138" s="15"/>
      <c r="L138" s="218"/>
      <c r="M138" s="223"/>
      <c r="N138" s="224"/>
      <c r="O138" s="224"/>
      <c r="P138" s="224"/>
      <c r="Q138" s="224"/>
      <c r="R138" s="224"/>
      <c r="S138" s="224"/>
      <c r="T138" s="225"/>
      <c r="U138" s="15"/>
      <c r="V138" s="15"/>
      <c r="W138" s="15"/>
      <c r="X138" s="15"/>
      <c r="Y138" s="15"/>
      <c r="Z138" s="15"/>
      <c r="AA138" s="15"/>
      <c r="AB138" s="15"/>
      <c r="AC138" s="15"/>
      <c r="AD138" s="15"/>
      <c r="AE138" s="15"/>
      <c r="AT138" s="219" t="s">
        <v>271</v>
      </c>
      <c r="AU138" s="219" t="s">
        <v>87</v>
      </c>
      <c r="AV138" s="15" t="s">
        <v>269</v>
      </c>
      <c r="AW138" s="15" t="s">
        <v>32</v>
      </c>
      <c r="AX138" s="15" t="s">
        <v>85</v>
      </c>
      <c r="AY138" s="219" t="s">
        <v>177</v>
      </c>
    </row>
    <row r="139" s="2" customFormat="1" ht="21.75" customHeight="1">
      <c r="A139" s="38"/>
      <c r="B139" s="179"/>
      <c r="C139" s="180" t="s">
        <v>194</v>
      </c>
      <c r="D139" s="180" t="s">
        <v>180</v>
      </c>
      <c r="E139" s="181" t="s">
        <v>1984</v>
      </c>
      <c r="F139" s="182" t="s">
        <v>1985</v>
      </c>
      <c r="G139" s="183" t="s">
        <v>220</v>
      </c>
      <c r="H139" s="184">
        <v>32</v>
      </c>
      <c r="I139" s="185"/>
      <c r="J139" s="186">
        <f>ROUND(I139*H139,2)</f>
        <v>0</v>
      </c>
      <c r="K139" s="182" t="s">
        <v>268</v>
      </c>
      <c r="L139" s="39"/>
      <c r="M139" s="187" t="s">
        <v>1</v>
      </c>
      <c r="N139" s="188" t="s">
        <v>42</v>
      </c>
      <c r="O139" s="77"/>
      <c r="P139" s="189">
        <f>O139*H139</f>
        <v>0</v>
      </c>
      <c r="Q139" s="189">
        <v>0.00083850999999999999</v>
      </c>
      <c r="R139" s="189">
        <f>Q139*H139</f>
        <v>0.02683232</v>
      </c>
      <c r="S139" s="189">
        <v>0</v>
      </c>
      <c r="T139" s="190">
        <f>S139*H139</f>
        <v>0</v>
      </c>
      <c r="U139" s="38"/>
      <c r="V139" s="38"/>
      <c r="W139" s="38"/>
      <c r="X139" s="38"/>
      <c r="Y139" s="38"/>
      <c r="Z139" s="38"/>
      <c r="AA139" s="38"/>
      <c r="AB139" s="38"/>
      <c r="AC139" s="38"/>
      <c r="AD139" s="38"/>
      <c r="AE139" s="38"/>
      <c r="AR139" s="191" t="s">
        <v>269</v>
      </c>
      <c r="AT139" s="191" t="s">
        <v>180</v>
      </c>
      <c r="AU139" s="191" t="s">
        <v>87</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303</v>
      </c>
    </row>
    <row r="140" s="14" customFormat="1">
      <c r="A140" s="14"/>
      <c r="B140" s="210"/>
      <c r="C140" s="14"/>
      <c r="D140" s="193" t="s">
        <v>271</v>
      </c>
      <c r="E140" s="211" t="s">
        <v>1</v>
      </c>
      <c r="F140" s="212" t="s">
        <v>1986</v>
      </c>
      <c r="G140" s="14"/>
      <c r="H140" s="213">
        <v>32</v>
      </c>
      <c r="I140" s="214"/>
      <c r="J140" s="14"/>
      <c r="K140" s="14"/>
      <c r="L140" s="210"/>
      <c r="M140" s="215"/>
      <c r="N140" s="216"/>
      <c r="O140" s="216"/>
      <c r="P140" s="216"/>
      <c r="Q140" s="216"/>
      <c r="R140" s="216"/>
      <c r="S140" s="216"/>
      <c r="T140" s="217"/>
      <c r="U140" s="14"/>
      <c r="V140" s="14"/>
      <c r="W140" s="14"/>
      <c r="X140" s="14"/>
      <c r="Y140" s="14"/>
      <c r="Z140" s="14"/>
      <c r="AA140" s="14"/>
      <c r="AB140" s="14"/>
      <c r="AC140" s="14"/>
      <c r="AD140" s="14"/>
      <c r="AE140" s="14"/>
      <c r="AT140" s="211" t="s">
        <v>271</v>
      </c>
      <c r="AU140" s="211" t="s">
        <v>87</v>
      </c>
      <c r="AV140" s="14" t="s">
        <v>87</v>
      </c>
      <c r="AW140" s="14" t="s">
        <v>32</v>
      </c>
      <c r="AX140" s="14" t="s">
        <v>77</v>
      </c>
      <c r="AY140" s="211" t="s">
        <v>177</v>
      </c>
    </row>
    <row r="141" s="15" customFormat="1">
      <c r="A141" s="15"/>
      <c r="B141" s="218"/>
      <c r="C141" s="15"/>
      <c r="D141" s="193" t="s">
        <v>271</v>
      </c>
      <c r="E141" s="219" t="s">
        <v>1</v>
      </c>
      <c r="F141" s="220" t="s">
        <v>276</v>
      </c>
      <c r="G141" s="15"/>
      <c r="H141" s="221">
        <v>32</v>
      </c>
      <c r="I141" s="222"/>
      <c r="J141" s="15"/>
      <c r="K141" s="15"/>
      <c r="L141" s="218"/>
      <c r="M141" s="223"/>
      <c r="N141" s="224"/>
      <c r="O141" s="224"/>
      <c r="P141" s="224"/>
      <c r="Q141" s="224"/>
      <c r="R141" s="224"/>
      <c r="S141" s="224"/>
      <c r="T141" s="225"/>
      <c r="U141" s="15"/>
      <c r="V141" s="15"/>
      <c r="W141" s="15"/>
      <c r="X141" s="15"/>
      <c r="Y141" s="15"/>
      <c r="Z141" s="15"/>
      <c r="AA141" s="15"/>
      <c r="AB141" s="15"/>
      <c r="AC141" s="15"/>
      <c r="AD141" s="15"/>
      <c r="AE141" s="15"/>
      <c r="AT141" s="219" t="s">
        <v>271</v>
      </c>
      <c r="AU141" s="219" t="s">
        <v>87</v>
      </c>
      <c r="AV141" s="15" t="s">
        <v>269</v>
      </c>
      <c r="AW141" s="15" t="s">
        <v>32</v>
      </c>
      <c r="AX141" s="15" t="s">
        <v>85</v>
      </c>
      <c r="AY141" s="219" t="s">
        <v>177</v>
      </c>
    </row>
    <row r="142" s="2" customFormat="1" ht="24.15" customHeight="1">
      <c r="A142" s="38"/>
      <c r="B142" s="179"/>
      <c r="C142" s="180" t="s">
        <v>269</v>
      </c>
      <c r="D142" s="180" t="s">
        <v>180</v>
      </c>
      <c r="E142" s="181" t="s">
        <v>1987</v>
      </c>
      <c r="F142" s="182" t="s">
        <v>1988</v>
      </c>
      <c r="G142" s="183" t="s">
        <v>220</v>
      </c>
      <c r="H142" s="184">
        <v>32</v>
      </c>
      <c r="I142" s="185"/>
      <c r="J142" s="186">
        <f>ROUND(I142*H142,2)</f>
        <v>0</v>
      </c>
      <c r="K142" s="182" t="s">
        <v>268</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87</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235</v>
      </c>
    </row>
    <row r="143" s="2" customFormat="1" ht="21.75" customHeight="1">
      <c r="A143" s="38"/>
      <c r="B143" s="179"/>
      <c r="C143" s="180" t="s">
        <v>176</v>
      </c>
      <c r="D143" s="180" t="s">
        <v>180</v>
      </c>
      <c r="E143" s="181" t="s">
        <v>1989</v>
      </c>
      <c r="F143" s="182" t="s">
        <v>1990</v>
      </c>
      <c r="G143" s="183" t="s">
        <v>267</v>
      </c>
      <c r="H143" s="184">
        <v>25.600000000000001</v>
      </c>
      <c r="I143" s="185"/>
      <c r="J143" s="186">
        <f>ROUND(I143*H143,2)</f>
        <v>0</v>
      </c>
      <c r="K143" s="182" t="s">
        <v>268</v>
      </c>
      <c r="L143" s="39"/>
      <c r="M143" s="187" t="s">
        <v>1</v>
      </c>
      <c r="N143" s="188" t="s">
        <v>42</v>
      </c>
      <c r="O143" s="77"/>
      <c r="P143" s="189">
        <f>O143*H143</f>
        <v>0</v>
      </c>
      <c r="Q143" s="189">
        <v>0.00045731999999999999</v>
      </c>
      <c r="R143" s="189">
        <f>Q143*H143</f>
        <v>0.011707392000000001</v>
      </c>
      <c r="S143" s="189">
        <v>0</v>
      </c>
      <c r="T143" s="190">
        <f>S143*H143</f>
        <v>0</v>
      </c>
      <c r="U143" s="38"/>
      <c r="V143" s="38"/>
      <c r="W143" s="38"/>
      <c r="X143" s="38"/>
      <c r="Y143" s="38"/>
      <c r="Z143" s="38"/>
      <c r="AA143" s="38"/>
      <c r="AB143" s="38"/>
      <c r="AC143" s="38"/>
      <c r="AD143" s="38"/>
      <c r="AE143" s="38"/>
      <c r="AR143" s="191" t="s">
        <v>269</v>
      </c>
      <c r="AT143" s="191" t="s">
        <v>180</v>
      </c>
      <c r="AU143" s="191" t="s">
        <v>87</v>
      </c>
      <c r="AY143" s="19" t="s">
        <v>177</v>
      </c>
      <c r="BE143" s="192">
        <f>IF(N143="základní",J143,0)</f>
        <v>0</v>
      </c>
      <c r="BF143" s="192">
        <f>IF(N143="snížená",J143,0)</f>
        <v>0</v>
      </c>
      <c r="BG143" s="192">
        <f>IF(N143="zákl. přenesená",J143,0)</f>
        <v>0</v>
      </c>
      <c r="BH143" s="192">
        <f>IF(N143="sníž. přenesená",J143,0)</f>
        <v>0</v>
      </c>
      <c r="BI143" s="192">
        <f>IF(N143="nulová",J143,0)</f>
        <v>0</v>
      </c>
      <c r="BJ143" s="19" t="s">
        <v>85</v>
      </c>
      <c r="BK143" s="192">
        <f>ROUND(I143*H143,2)</f>
        <v>0</v>
      </c>
      <c r="BL143" s="19" t="s">
        <v>269</v>
      </c>
      <c r="BM143" s="191" t="s">
        <v>324</v>
      </c>
    </row>
    <row r="144" s="14" customFormat="1">
      <c r="A144" s="14"/>
      <c r="B144" s="210"/>
      <c r="C144" s="14"/>
      <c r="D144" s="193" t="s">
        <v>271</v>
      </c>
      <c r="E144" s="211" t="s">
        <v>1</v>
      </c>
      <c r="F144" s="212" t="s">
        <v>1991</v>
      </c>
      <c r="G144" s="14"/>
      <c r="H144" s="213">
        <v>25.600000000000001</v>
      </c>
      <c r="I144" s="214"/>
      <c r="J144" s="14"/>
      <c r="K144" s="14"/>
      <c r="L144" s="210"/>
      <c r="M144" s="215"/>
      <c r="N144" s="216"/>
      <c r="O144" s="216"/>
      <c r="P144" s="216"/>
      <c r="Q144" s="216"/>
      <c r="R144" s="216"/>
      <c r="S144" s="216"/>
      <c r="T144" s="217"/>
      <c r="U144" s="14"/>
      <c r="V144" s="14"/>
      <c r="W144" s="14"/>
      <c r="X144" s="14"/>
      <c r="Y144" s="14"/>
      <c r="Z144" s="14"/>
      <c r="AA144" s="14"/>
      <c r="AB144" s="14"/>
      <c r="AC144" s="14"/>
      <c r="AD144" s="14"/>
      <c r="AE144" s="14"/>
      <c r="AT144" s="211" t="s">
        <v>271</v>
      </c>
      <c r="AU144" s="211" t="s">
        <v>87</v>
      </c>
      <c r="AV144" s="14" t="s">
        <v>87</v>
      </c>
      <c r="AW144" s="14" t="s">
        <v>32</v>
      </c>
      <c r="AX144" s="14" t="s">
        <v>77</v>
      </c>
      <c r="AY144" s="211" t="s">
        <v>177</v>
      </c>
    </row>
    <row r="145" s="15" customFormat="1">
      <c r="A145" s="15"/>
      <c r="B145" s="218"/>
      <c r="C145" s="15"/>
      <c r="D145" s="193" t="s">
        <v>271</v>
      </c>
      <c r="E145" s="219" t="s">
        <v>1</v>
      </c>
      <c r="F145" s="220" t="s">
        <v>276</v>
      </c>
      <c r="G145" s="15"/>
      <c r="H145" s="221">
        <v>25.600000000000001</v>
      </c>
      <c r="I145" s="222"/>
      <c r="J145" s="15"/>
      <c r="K145" s="15"/>
      <c r="L145" s="218"/>
      <c r="M145" s="223"/>
      <c r="N145" s="224"/>
      <c r="O145" s="224"/>
      <c r="P145" s="224"/>
      <c r="Q145" s="224"/>
      <c r="R145" s="224"/>
      <c r="S145" s="224"/>
      <c r="T145" s="225"/>
      <c r="U145" s="15"/>
      <c r="V145" s="15"/>
      <c r="W145" s="15"/>
      <c r="X145" s="15"/>
      <c r="Y145" s="15"/>
      <c r="Z145" s="15"/>
      <c r="AA145" s="15"/>
      <c r="AB145" s="15"/>
      <c r="AC145" s="15"/>
      <c r="AD145" s="15"/>
      <c r="AE145" s="15"/>
      <c r="AT145" s="219" t="s">
        <v>271</v>
      </c>
      <c r="AU145" s="219" t="s">
        <v>87</v>
      </c>
      <c r="AV145" s="15" t="s">
        <v>269</v>
      </c>
      <c r="AW145" s="15" t="s">
        <v>32</v>
      </c>
      <c r="AX145" s="15" t="s">
        <v>85</v>
      </c>
      <c r="AY145" s="219" t="s">
        <v>177</v>
      </c>
    </row>
    <row r="146" s="2" customFormat="1" ht="24.15" customHeight="1">
      <c r="A146" s="38"/>
      <c r="B146" s="179"/>
      <c r="C146" s="180" t="s">
        <v>303</v>
      </c>
      <c r="D146" s="180" t="s">
        <v>180</v>
      </c>
      <c r="E146" s="181" t="s">
        <v>1992</v>
      </c>
      <c r="F146" s="182" t="s">
        <v>1993</v>
      </c>
      <c r="G146" s="183" t="s">
        <v>267</v>
      </c>
      <c r="H146" s="184">
        <v>25.600000000000001</v>
      </c>
      <c r="I146" s="185"/>
      <c r="J146" s="186">
        <f>ROUND(I146*H146,2)</f>
        <v>0</v>
      </c>
      <c r="K146" s="182" t="s">
        <v>268</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269</v>
      </c>
      <c r="AT146" s="191" t="s">
        <v>180</v>
      </c>
      <c r="AU146" s="191" t="s">
        <v>87</v>
      </c>
      <c r="AY146" s="19" t="s">
        <v>177</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269</v>
      </c>
      <c r="BM146" s="191" t="s">
        <v>335</v>
      </c>
    </row>
    <row r="147" s="2" customFormat="1" ht="37.8" customHeight="1">
      <c r="A147" s="38"/>
      <c r="B147" s="179"/>
      <c r="C147" s="180" t="s">
        <v>307</v>
      </c>
      <c r="D147" s="180" t="s">
        <v>180</v>
      </c>
      <c r="E147" s="181" t="s">
        <v>289</v>
      </c>
      <c r="F147" s="182" t="s">
        <v>290</v>
      </c>
      <c r="G147" s="183" t="s">
        <v>267</v>
      </c>
      <c r="H147" s="184">
        <v>42.545000000000002</v>
      </c>
      <c r="I147" s="185"/>
      <c r="J147" s="186">
        <f>ROUND(I147*H147,2)</f>
        <v>0</v>
      </c>
      <c r="K147" s="182" t="s">
        <v>268</v>
      </c>
      <c r="L147" s="39"/>
      <c r="M147" s="187" t="s">
        <v>1</v>
      </c>
      <c r="N147" s="188" t="s">
        <v>42</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269</v>
      </c>
      <c r="AT147" s="191" t="s">
        <v>180</v>
      </c>
      <c r="AU147" s="191" t="s">
        <v>87</v>
      </c>
      <c r="AY147" s="19" t="s">
        <v>177</v>
      </c>
      <c r="BE147" s="192">
        <f>IF(N147="základní",J147,0)</f>
        <v>0</v>
      </c>
      <c r="BF147" s="192">
        <f>IF(N147="snížená",J147,0)</f>
        <v>0</v>
      </c>
      <c r="BG147" s="192">
        <f>IF(N147="zákl. přenesená",J147,0)</f>
        <v>0</v>
      </c>
      <c r="BH147" s="192">
        <f>IF(N147="sníž. přenesená",J147,0)</f>
        <v>0</v>
      </c>
      <c r="BI147" s="192">
        <f>IF(N147="nulová",J147,0)</f>
        <v>0</v>
      </c>
      <c r="BJ147" s="19" t="s">
        <v>85</v>
      </c>
      <c r="BK147" s="192">
        <f>ROUND(I147*H147,2)</f>
        <v>0</v>
      </c>
      <c r="BL147" s="19" t="s">
        <v>269</v>
      </c>
      <c r="BM147" s="191" t="s">
        <v>350</v>
      </c>
    </row>
    <row r="148" s="14" customFormat="1">
      <c r="A148" s="14"/>
      <c r="B148" s="210"/>
      <c r="C148" s="14"/>
      <c r="D148" s="193" t="s">
        <v>271</v>
      </c>
      <c r="E148" s="211" t="s">
        <v>1</v>
      </c>
      <c r="F148" s="212" t="s">
        <v>1994</v>
      </c>
      <c r="G148" s="14"/>
      <c r="H148" s="213">
        <v>4.3049999999999997</v>
      </c>
      <c r="I148" s="214"/>
      <c r="J148" s="14"/>
      <c r="K148" s="14"/>
      <c r="L148" s="210"/>
      <c r="M148" s="215"/>
      <c r="N148" s="216"/>
      <c r="O148" s="216"/>
      <c r="P148" s="216"/>
      <c r="Q148" s="216"/>
      <c r="R148" s="216"/>
      <c r="S148" s="216"/>
      <c r="T148" s="217"/>
      <c r="U148" s="14"/>
      <c r="V148" s="14"/>
      <c r="W148" s="14"/>
      <c r="X148" s="14"/>
      <c r="Y148" s="14"/>
      <c r="Z148" s="14"/>
      <c r="AA148" s="14"/>
      <c r="AB148" s="14"/>
      <c r="AC148" s="14"/>
      <c r="AD148" s="14"/>
      <c r="AE148" s="14"/>
      <c r="AT148" s="211" t="s">
        <v>271</v>
      </c>
      <c r="AU148" s="211" t="s">
        <v>87</v>
      </c>
      <c r="AV148" s="14" t="s">
        <v>87</v>
      </c>
      <c r="AW148" s="14" t="s">
        <v>32</v>
      </c>
      <c r="AX148" s="14" t="s">
        <v>77</v>
      </c>
      <c r="AY148" s="211" t="s">
        <v>177</v>
      </c>
    </row>
    <row r="149" s="14" customFormat="1">
      <c r="A149" s="14"/>
      <c r="B149" s="210"/>
      <c r="C149" s="14"/>
      <c r="D149" s="193" t="s">
        <v>271</v>
      </c>
      <c r="E149" s="211" t="s">
        <v>1</v>
      </c>
      <c r="F149" s="212" t="s">
        <v>1995</v>
      </c>
      <c r="G149" s="14"/>
      <c r="H149" s="213">
        <v>32.530000000000001</v>
      </c>
      <c r="I149" s="214"/>
      <c r="J149" s="14"/>
      <c r="K149" s="14"/>
      <c r="L149" s="210"/>
      <c r="M149" s="215"/>
      <c r="N149" s="216"/>
      <c r="O149" s="216"/>
      <c r="P149" s="216"/>
      <c r="Q149" s="216"/>
      <c r="R149" s="216"/>
      <c r="S149" s="216"/>
      <c r="T149" s="217"/>
      <c r="U149" s="14"/>
      <c r="V149" s="14"/>
      <c r="W149" s="14"/>
      <c r="X149" s="14"/>
      <c r="Y149" s="14"/>
      <c r="Z149" s="14"/>
      <c r="AA149" s="14"/>
      <c r="AB149" s="14"/>
      <c r="AC149" s="14"/>
      <c r="AD149" s="14"/>
      <c r="AE149" s="14"/>
      <c r="AT149" s="211" t="s">
        <v>271</v>
      </c>
      <c r="AU149" s="211" t="s">
        <v>87</v>
      </c>
      <c r="AV149" s="14" t="s">
        <v>87</v>
      </c>
      <c r="AW149" s="14" t="s">
        <v>32</v>
      </c>
      <c r="AX149" s="14" t="s">
        <v>77</v>
      </c>
      <c r="AY149" s="211" t="s">
        <v>177</v>
      </c>
    </row>
    <row r="150" s="14" customFormat="1">
      <c r="A150" s="14"/>
      <c r="B150" s="210"/>
      <c r="C150" s="14"/>
      <c r="D150" s="193" t="s">
        <v>271</v>
      </c>
      <c r="E150" s="211" t="s">
        <v>1</v>
      </c>
      <c r="F150" s="212" t="s">
        <v>1996</v>
      </c>
      <c r="G150" s="14"/>
      <c r="H150" s="213">
        <v>4.8300000000000001</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271</v>
      </c>
      <c r="AU150" s="211" t="s">
        <v>87</v>
      </c>
      <c r="AV150" s="14" t="s">
        <v>87</v>
      </c>
      <c r="AW150" s="14" t="s">
        <v>32</v>
      </c>
      <c r="AX150" s="14" t="s">
        <v>77</v>
      </c>
      <c r="AY150" s="211" t="s">
        <v>177</v>
      </c>
    </row>
    <row r="151" s="14" customFormat="1">
      <c r="A151" s="14"/>
      <c r="B151" s="210"/>
      <c r="C151" s="14"/>
      <c r="D151" s="193" t="s">
        <v>271</v>
      </c>
      <c r="E151" s="211" t="s">
        <v>1</v>
      </c>
      <c r="F151" s="212" t="s">
        <v>1997</v>
      </c>
      <c r="G151" s="14"/>
      <c r="H151" s="213">
        <v>0.88</v>
      </c>
      <c r="I151" s="214"/>
      <c r="J151" s="14"/>
      <c r="K151" s="14"/>
      <c r="L151" s="210"/>
      <c r="M151" s="215"/>
      <c r="N151" s="216"/>
      <c r="O151" s="216"/>
      <c r="P151" s="216"/>
      <c r="Q151" s="216"/>
      <c r="R151" s="216"/>
      <c r="S151" s="216"/>
      <c r="T151" s="217"/>
      <c r="U151" s="14"/>
      <c r="V151" s="14"/>
      <c r="W151" s="14"/>
      <c r="X151" s="14"/>
      <c r="Y151" s="14"/>
      <c r="Z151" s="14"/>
      <c r="AA151" s="14"/>
      <c r="AB151" s="14"/>
      <c r="AC151" s="14"/>
      <c r="AD151" s="14"/>
      <c r="AE151" s="14"/>
      <c r="AT151" s="211" t="s">
        <v>271</v>
      </c>
      <c r="AU151" s="211" t="s">
        <v>87</v>
      </c>
      <c r="AV151" s="14" t="s">
        <v>87</v>
      </c>
      <c r="AW151" s="14" t="s">
        <v>32</v>
      </c>
      <c r="AX151" s="14" t="s">
        <v>77</v>
      </c>
      <c r="AY151" s="211" t="s">
        <v>177</v>
      </c>
    </row>
    <row r="152" s="15" customFormat="1">
      <c r="A152" s="15"/>
      <c r="B152" s="218"/>
      <c r="C152" s="15"/>
      <c r="D152" s="193" t="s">
        <v>271</v>
      </c>
      <c r="E152" s="219" t="s">
        <v>1</v>
      </c>
      <c r="F152" s="220" t="s">
        <v>276</v>
      </c>
      <c r="G152" s="15"/>
      <c r="H152" s="221">
        <v>42.545000000000002</v>
      </c>
      <c r="I152" s="222"/>
      <c r="J152" s="15"/>
      <c r="K152" s="15"/>
      <c r="L152" s="218"/>
      <c r="M152" s="223"/>
      <c r="N152" s="224"/>
      <c r="O152" s="224"/>
      <c r="P152" s="224"/>
      <c r="Q152" s="224"/>
      <c r="R152" s="224"/>
      <c r="S152" s="224"/>
      <c r="T152" s="225"/>
      <c r="U152" s="15"/>
      <c r="V152" s="15"/>
      <c r="W152" s="15"/>
      <c r="X152" s="15"/>
      <c r="Y152" s="15"/>
      <c r="Z152" s="15"/>
      <c r="AA152" s="15"/>
      <c r="AB152" s="15"/>
      <c r="AC152" s="15"/>
      <c r="AD152" s="15"/>
      <c r="AE152" s="15"/>
      <c r="AT152" s="219" t="s">
        <v>271</v>
      </c>
      <c r="AU152" s="219" t="s">
        <v>87</v>
      </c>
      <c r="AV152" s="15" t="s">
        <v>269</v>
      </c>
      <c r="AW152" s="15" t="s">
        <v>32</v>
      </c>
      <c r="AX152" s="15" t="s">
        <v>85</v>
      </c>
      <c r="AY152" s="219" t="s">
        <v>177</v>
      </c>
    </row>
    <row r="153" s="2" customFormat="1" ht="16.5" customHeight="1">
      <c r="A153" s="38"/>
      <c r="B153" s="179"/>
      <c r="C153" s="180" t="s">
        <v>235</v>
      </c>
      <c r="D153" s="180" t="s">
        <v>180</v>
      </c>
      <c r="E153" s="181" t="s">
        <v>304</v>
      </c>
      <c r="F153" s="182" t="s">
        <v>305</v>
      </c>
      <c r="G153" s="183" t="s">
        <v>267</v>
      </c>
      <c r="H153" s="184">
        <v>42.545000000000002</v>
      </c>
      <c r="I153" s="185"/>
      <c r="J153" s="186">
        <f>ROUND(I153*H153,2)</f>
        <v>0</v>
      </c>
      <c r="K153" s="182" t="s">
        <v>268</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269</v>
      </c>
      <c r="AT153" s="191" t="s">
        <v>180</v>
      </c>
      <c r="AU153" s="191" t="s">
        <v>87</v>
      </c>
      <c r="AY153" s="19" t="s">
        <v>177</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269</v>
      </c>
      <c r="BM153" s="191" t="s">
        <v>361</v>
      </c>
    </row>
    <row r="154" s="2" customFormat="1" ht="24.15" customHeight="1">
      <c r="A154" s="38"/>
      <c r="B154" s="179"/>
      <c r="C154" s="180" t="s">
        <v>317</v>
      </c>
      <c r="D154" s="180" t="s">
        <v>180</v>
      </c>
      <c r="E154" s="181" t="s">
        <v>298</v>
      </c>
      <c r="F154" s="182" t="s">
        <v>299</v>
      </c>
      <c r="G154" s="183" t="s">
        <v>300</v>
      </c>
      <c r="H154" s="184">
        <v>76.581000000000003</v>
      </c>
      <c r="I154" s="185"/>
      <c r="J154" s="186">
        <f>ROUND(I154*H154,2)</f>
        <v>0</v>
      </c>
      <c r="K154" s="182" t="s">
        <v>268</v>
      </c>
      <c r="L154" s="39"/>
      <c r="M154" s="187" t="s">
        <v>1</v>
      </c>
      <c r="N154" s="188" t="s">
        <v>42</v>
      </c>
      <c r="O154" s="77"/>
      <c r="P154" s="189">
        <f>O154*H154</f>
        <v>0</v>
      </c>
      <c r="Q154" s="189">
        <v>0</v>
      </c>
      <c r="R154" s="189">
        <f>Q154*H154</f>
        <v>0</v>
      </c>
      <c r="S154" s="189">
        <v>0</v>
      </c>
      <c r="T154" s="190">
        <f>S154*H154</f>
        <v>0</v>
      </c>
      <c r="U154" s="38"/>
      <c r="V154" s="38"/>
      <c r="W154" s="38"/>
      <c r="X154" s="38"/>
      <c r="Y154" s="38"/>
      <c r="Z154" s="38"/>
      <c r="AA154" s="38"/>
      <c r="AB154" s="38"/>
      <c r="AC154" s="38"/>
      <c r="AD154" s="38"/>
      <c r="AE154" s="38"/>
      <c r="AR154" s="191" t="s">
        <v>269</v>
      </c>
      <c r="AT154" s="191" t="s">
        <v>180</v>
      </c>
      <c r="AU154" s="191" t="s">
        <v>87</v>
      </c>
      <c r="AY154" s="19" t="s">
        <v>177</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269</v>
      </c>
      <c r="BM154" s="191" t="s">
        <v>371</v>
      </c>
    </row>
    <row r="155" s="14" customFormat="1">
      <c r="A155" s="14"/>
      <c r="B155" s="210"/>
      <c r="C155" s="14"/>
      <c r="D155" s="193" t="s">
        <v>271</v>
      </c>
      <c r="E155" s="211" t="s">
        <v>1</v>
      </c>
      <c r="F155" s="212" t="s">
        <v>1998</v>
      </c>
      <c r="G155" s="14"/>
      <c r="H155" s="213">
        <v>76.581000000000003</v>
      </c>
      <c r="I155" s="214"/>
      <c r="J155" s="14"/>
      <c r="K155" s="14"/>
      <c r="L155" s="210"/>
      <c r="M155" s="215"/>
      <c r="N155" s="216"/>
      <c r="O155" s="216"/>
      <c r="P155" s="216"/>
      <c r="Q155" s="216"/>
      <c r="R155" s="216"/>
      <c r="S155" s="216"/>
      <c r="T155" s="217"/>
      <c r="U155" s="14"/>
      <c r="V155" s="14"/>
      <c r="W155" s="14"/>
      <c r="X155" s="14"/>
      <c r="Y155" s="14"/>
      <c r="Z155" s="14"/>
      <c r="AA155" s="14"/>
      <c r="AB155" s="14"/>
      <c r="AC155" s="14"/>
      <c r="AD155" s="14"/>
      <c r="AE155" s="14"/>
      <c r="AT155" s="211" t="s">
        <v>271</v>
      </c>
      <c r="AU155" s="211" t="s">
        <v>87</v>
      </c>
      <c r="AV155" s="14" t="s">
        <v>87</v>
      </c>
      <c r="AW155" s="14" t="s">
        <v>32</v>
      </c>
      <c r="AX155" s="14" t="s">
        <v>77</v>
      </c>
      <c r="AY155" s="211" t="s">
        <v>177</v>
      </c>
    </row>
    <row r="156" s="15" customFormat="1">
      <c r="A156" s="15"/>
      <c r="B156" s="218"/>
      <c r="C156" s="15"/>
      <c r="D156" s="193" t="s">
        <v>271</v>
      </c>
      <c r="E156" s="219" t="s">
        <v>1</v>
      </c>
      <c r="F156" s="220" t="s">
        <v>276</v>
      </c>
      <c r="G156" s="15"/>
      <c r="H156" s="221">
        <v>76.581000000000003</v>
      </c>
      <c r="I156" s="222"/>
      <c r="J156" s="15"/>
      <c r="K156" s="15"/>
      <c r="L156" s="218"/>
      <c r="M156" s="223"/>
      <c r="N156" s="224"/>
      <c r="O156" s="224"/>
      <c r="P156" s="224"/>
      <c r="Q156" s="224"/>
      <c r="R156" s="224"/>
      <c r="S156" s="224"/>
      <c r="T156" s="225"/>
      <c r="U156" s="15"/>
      <c r="V156" s="15"/>
      <c r="W156" s="15"/>
      <c r="X156" s="15"/>
      <c r="Y156" s="15"/>
      <c r="Z156" s="15"/>
      <c r="AA156" s="15"/>
      <c r="AB156" s="15"/>
      <c r="AC156" s="15"/>
      <c r="AD156" s="15"/>
      <c r="AE156" s="15"/>
      <c r="AT156" s="219" t="s">
        <v>271</v>
      </c>
      <c r="AU156" s="219" t="s">
        <v>87</v>
      </c>
      <c r="AV156" s="15" t="s">
        <v>269</v>
      </c>
      <c r="AW156" s="15" t="s">
        <v>32</v>
      </c>
      <c r="AX156" s="15" t="s">
        <v>85</v>
      </c>
      <c r="AY156" s="219" t="s">
        <v>177</v>
      </c>
    </row>
    <row r="157" s="2" customFormat="1" ht="24.15" customHeight="1">
      <c r="A157" s="38"/>
      <c r="B157" s="179"/>
      <c r="C157" s="180" t="s">
        <v>324</v>
      </c>
      <c r="D157" s="180" t="s">
        <v>180</v>
      </c>
      <c r="E157" s="181" t="s">
        <v>1314</v>
      </c>
      <c r="F157" s="182" t="s">
        <v>1315</v>
      </c>
      <c r="G157" s="183" t="s">
        <v>267</v>
      </c>
      <c r="H157" s="184">
        <v>15.574999999999999</v>
      </c>
      <c r="I157" s="185"/>
      <c r="J157" s="186">
        <f>ROUND(I157*H157,2)</f>
        <v>0</v>
      </c>
      <c r="K157" s="182" t="s">
        <v>268</v>
      </c>
      <c r="L157" s="39"/>
      <c r="M157" s="187" t="s">
        <v>1</v>
      </c>
      <c r="N157" s="188" t="s">
        <v>42</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269</v>
      </c>
      <c r="AT157" s="191" t="s">
        <v>180</v>
      </c>
      <c r="AU157" s="191" t="s">
        <v>87</v>
      </c>
      <c r="AY157" s="19" t="s">
        <v>177</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269</v>
      </c>
      <c r="BM157" s="191" t="s">
        <v>380</v>
      </c>
    </row>
    <row r="158" s="14" customFormat="1">
      <c r="A158" s="14"/>
      <c r="B158" s="210"/>
      <c r="C158" s="14"/>
      <c r="D158" s="193" t="s">
        <v>271</v>
      </c>
      <c r="E158" s="211" t="s">
        <v>1</v>
      </c>
      <c r="F158" s="212" t="s">
        <v>1999</v>
      </c>
      <c r="G158" s="14"/>
      <c r="H158" s="213">
        <v>58.119999999999997</v>
      </c>
      <c r="I158" s="214"/>
      <c r="J158" s="14"/>
      <c r="K158" s="14"/>
      <c r="L158" s="210"/>
      <c r="M158" s="215"/>
      <c r="N158" s="216"/>
      <c r="O158" s="216"/>
      <c r="P158" s="216"/>
      <c r="Q158" s="216"/>
      <c r="R158" s="216"/>
      <c r="S158" s="216"/>
      <c r="T158" s="217"/>
      <c r="U158" s="14"/>
      <c r="V158" s="14"/>
      <c r="W158" s="14"/>
      <c r="X158" s="14"/>
      <c r="Y158" s="14"/>
      <c r="Z158" s="14"/>
      <c r="AA158" s="14"/>
      <c r="AB158" s="14"/>
      <c r="AC158" s="14"/>
      <c r="AD158" s="14"/>
      <c r="AE158" s="14"/>
      <c r="AT158" s="211" t="s">
        <v>271</v>
      </c>
      <c r="AU158" s="211" t="s">
        <v>87</v>
      </c>
      <c r="AV158" s="14" t="s">
        <v>87</v>
      </c>
      <c r="AW158" s="14" t="s">
        <v>32</v>
      </c>
      <c r="AX158" s="14" t="s">
        <v>77</v>
      </c>
      <c r="AY158" s="211" t="s">
        <v>177</v>
      </c>
    </row>
    <row r="159" s="14" customFormat="1">
      <c r="A159" s="14"/>
      <c r="B159" s="210"/>
      <c r="C159" s="14"/>
      <c r="D159" s="193" t="s">
        <v>271</v>
      </c>
      <c r="E159" s="211" t="s">
        <v>1</v>
      </c>
      <c r="F159" s="212" t="s">
        <v>2000</v>
      </c>
      <c r="G159" s="14"/>
      <c r="H159" s="213">
        <v>-42.545000000000002</v>
      </c>
      <c r="I159" s="214"/>
      <c r="J159" s="14"/>
      <c r="K159" s="14"/>
      <c r="L159" s="210"/>
      <c r="M159" s="215"/>
      <c r="N159" s="216"/>
      <c r="O159" s="216"/>
      <c r="P159" s="216"/>
      <c r="Q159" s="216"/>
      <c r="R159" s="216"/>
      <c r="S159" s="216"/>
      <c r="T159" s="217"/>
      <c r="U159" s="14"/>
      <c r="V159" s="14"/>
      <c r="W159" s="14"/>
      <c r="X159" s="14"/>
      <c r="Y159" s="14"/>
      <c r="Z159" s="14"/>
      <c r="AA159" s="14"/>
      <c r="AB159" s="14"/>
      <c r="AC159" s="14"/>
      <c r="AD159" s="14"/>
      <c r="AE159" s="14"/>
      <c r="AT159" s="211" t="s">
        <v>271</v>
      </c>
      <c r="AU159" s="211" t="s">
        <v>87</v>
      </c>
      <c r="AV159" s="14" t="s">
        <v>87</v>
      </c>
      <c r="AW159" s="14" t="s">
        <v>32</v>
      </c>
      <c r="AX159" s="14" t="s">
        <v>77</v>
      </c>
      <c r="AY159" s="211" t="s">
        <v>177</v>
      </c>
    </row>
    <row r="160" s="15" customFormat="1">
      <c r="A160" s="15"/>
      <c r="B160" s="218"/>
      <c r="C160" s="15"/>
      <c r="D160" s="193" t="s">
        <v>271</v>
      </c>
      <c r="E160" s="219" t="s">
        <v>1</v>
      </c>
      <c r="F160" s="220" t="s">
        <v>276</v>
      </c>
      <c r="G160" s="15"/>
      <c r="H160" s="221">
        <v>15.574999999999999</v>
      </c>
      <c r="I160" s="222"/>
      <c r="J160" s="15"/>
      <c r="K160" s="15"/>
      <c r="L160" s="218"/>
      <c r="M160" s="223"/>
      <c r="N160" s="224"/>
      <c r="O160" s="224"/>
      <c r="P160" s="224"/>
      <c r="Q160" s="224"/>
      <c r="R160" s="224"/>
      <c r="S160" s="224"/>
      <c r="T160" s="225"/>
      <c r="U160" s="15"/>
      <c r="V160" s="15"/>
      <c r="W160" s="15"/>
      <c r="X160" s="15"/>
      <c r="Y160" s="15"/>
      <c r="Z160" s="15"/>
      <c r="AA160" s="15"/>
      <c r="AB160" s="15"/>
      <c r="AC160" s="15"/>
      <c r="AD160" s="15"/>
      <c r="AE160" s="15"/>
      <c r="AT160" s="219" t="s">
        <v>271</v>
      </c>
      <c r="AU160" s="219" t="s">
        <v>87</v>
      </c>
      <c r="AV160" s="15" t="s">
        <v>269</v>
      </c>
      <c r="AW160" s="15" t="s">
        <v>32</v>
      </c>
      <c r="AX160" s="15" t="s">
        <v>85</v>
      </c>
      <c r="AY160" s="219" t="s">
        <v>177</v>
      </c>
    </row>
    <row r="161" s="2" customFormat="1" ht="24.15" customHeight="1">
      <c r="A161" s="38"/>
      <c r="B161" s="179"/>
      <c r="C161" s="180" t="s">
        <v>329</v>
      </c>
      <c r="D161" s="180" t="s">
        <v>180</v>
      </c>
      <c r="E161" s="181" t="s">
        <v>1318</v>
      </c>
      <c r="F161" s="182" t="s">
        <v>1319</v>
      </c>
      <c r="G161" s="183" t="s">
        <v>267</v>
      </c>
      <c r="H161" s="184">
        <v>14.880000000000001</v>
      </c>
      <c r="I161" s="185"/>
      <c r="J161" s="186">
        <f>ROUND(I161*H161,2)</f>
        <v>0</v>
      </c>
      <c r="K161" s="182" t="s">
        <v>268</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269</v>
      </c>
      <c r="AT161" s="191" t="s">
        <v>180</v>
      </c>
      <c r="AU161" s="191" t="s">
        <v>87</v>
      </c>
      <c r="AY161" s="19" t="s">
        <v>177</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269</v>
      </c>
      <c r="BM161" s="191" t="s">
        <v>389</v>
      </c>
    </row>
    <row r="162" s="14" customFormat="1">
      <c r="A162" s="14"/>
      <c r="B162" s="210"/>
      <c r="C162" s="14"/>
      <c r="D162" s="193" t="s">
        <v>271</v>
      </c>
      <c r="E162" s="211" t="s">
        <v>1</v>
      </c>
      <c r="F162" s="212" t="s">
        <v>2001</v>
      </c>
      <c r="G162" s="14"/>
      <c r="H162" s="213">
        <v>0.52800000000000002</v>
      </c>
      <c r="I162" s="214"/>
      <c r="J162" s="14"/>
      <c r="K162" s="14"/>
      <c r="L162" s="210"/>
      <c r="M162" s="215"/>
      <c r="N162" s="216"/>
      <c r="O162" s="216"/>
      <c r="P162" s="216"/>
      <c r="Q162" s="216"/>
      <c r="R162" s="216"/>
      <c r="S162" s="216"/>
      <c r="T162" s="217"/>
      <c r="U162" s="14"/>
      <c r="V162" s="14"/>
      <c r="W162" s="14"/>
      <c r="X162" s="14"/>
      <c r="Y162" s="14"/>
      <c r="Z162" s="14"/>
      <c r="AA162" s="14"/>
      <c r="AB162" s="14"/>
      <c r="AC162" s="14"/>
      <c r="AD162" s="14"/>
      <c r="AE162" s="14"/>
      <c r="AT162" s="211" t="s">
        <v>271</v>
      </c>
      <c r="AU162" s="211" t="s">
        <v>87</v>
      </c>
      <c r="AV162" s="14" t="s">
        <v>87</v>
      </c>
      <c r="AW162" s="14" t="s">
        <v>32</v>
      </c>
      <c r="AX162" s="14" t="s">
        <v>77</v>
      </c>
      <c r="AY162" s="211" t="s">
        <v>177</v>
      </c>
    </row>
    <row r="163" s="14" customFormat="1">
      <c r="A163" s="14"/>
      <c r="B163" s="210"/>
      <c r="C163" s="14"/>
      <c r="D163" s="193" t="s">
        <v>271</v>
      </c>
      <c r="E163" s="211" t="s">
        <v>1</v>
      </c>
      <c r="F163" s="212" t="s">
        <v>2002</v>
      </c>
      <c r="G163" s="14"/>
      <c r="H163" s="213">
        <v>1.3919999999999999</v>
      </c>
      <c r="I163" s="214"/>
      <c r="J163" s="14"/>
      <c r="K163" s="14"/>
      <c r="L163" s="210"/>
      <c r="M163" s="215"/>
      <c r="N163" s="216"/>
      <c r="O163" s="216"/>
      <c r="P163" s="216"/>
      <c r="Q163" s="216"/>
      <c r="R163" s="216"/>
      <c r="S163" s="216"/>
      <c r="T163" s="217"/>
      <c r="U163" s="14"/>
      <c r="V163" s="14"/>
      <c r="W163" s="14"/>
      <c r="X163" s="14"/>
      <c r="Y163" s="14"/>
      <c r="Z163" s="14"/>
      <c r="AA163" s="14"/>
      <c r="AB163" s="14"/>
      <c r="AC163" s="14"/>
      <c r="AD163" s="14"/>
      <c r="AE163" s="14"/>
      <c r="AT163" s="211" t="s">
        <v>271</v>
      </c>
      <c r="AU163" s="211" t="s">
        <v>87</v>
      </c>
      <c r="AV163" s="14" t="s">
        <v>87</v>
      </c>
      <c r="AW163" s="14" t="s">
        <v>32</v>
      </c>
      <c r="AX163" s="14" t="s">
        <v>77</v>
      </c>
      <c r="AY163" s="211" t="s">
        <v>177</v>
      </c>
    </row>
    <row r="164" s="14" customFormat="1">
      <c r="A164" s="14"/>
      <c r="B164" s="210"/>
      <c r="C164" s="14"/>
      <c r="D164" s="193" t="s">
        <v>271</v>
      </c>
      <c r="E164" s="211" t="s">
        <v>1</v>
      </c>
      <c r="F164" s="212" t="s">
        <v>2003</v>
      </c>
      <c r="G164" s="14"/>
      <c r="H164" s="213">
        <v>12.960000000000001</v>
      </c>
      <c r="I164" s="214"/>
      <c r="J164" s="14"/>
      <c r="K164" s="14"/>
      <c r="L164" s="210"/>
      <c r="M164" s="215"/>
      <c r="N164" s="216"/>
      <c r="O164" s="216"/>
      <c r="P164" s="216"/>
      <c r="Q164" s="216"/>
      <c r="R164" s="216"/>
      <c r="S164" s="216"/>
      <c r="T164" s="217"/>
      <c r="U164" s="14"/>
      <c r="V164" s="14"/>
      <c r="W164" s="14"/>
      <c r="X164" s="14"/>
      <c r="Y164" s="14"/>
      <c r="Z164" s="14"/>
      <c r="AA164" s="14"/>
      <c r="AB164" s="14"/>
      <c r="AC164" s="14"/>
      <c r="AD164" s="14"/>
      <c r="AE164" s="14"/>
      <c r="AT164" s="211" t="s">
        <v>271</v>
      </c>
      <c r="AU164" s="211" t="s">
        <v>87</v>
      </c>
      <c r="AV164" s="14" t="s">
        <v>87</v>
      </c>
      <c r="AW164" s="14" t="s">
        <v>32</v>
      </c>
      <c r="AX164" s="14" t="s">
        <v>77</v>
      </c>
      <c r="AY164" s="211" t="s">
        <v>177</v>
      </c>
    </row>
    <row r="165" s="15" customFormat="1">
      <c r="A165" s="15"/>
      <c r="B165" s="218"/>
      <c r="C165" s="15"/>
      <c r="D165" s="193" t="s">
        <v>271</v>
      </c>
      <c r="E165" s="219" t="s">
        <v>1</v>
      </c>
      <c r="F165" s="220" t="s">
        <v>276</v>
      </c>
      <c r="G165" s="15"/>
      <c r="H165" s="221">
        <v>14.880000000000001</v>
      </c>
      <c r="I165" s="222"/>
      <c r="J165" s="15"/>
      <c r="K165" s="15"/>
      <c r="L165" s="218"/>
      <c r="M165" s="223"/>
      <c r="N165" s="224"/>
      <c r="O165" s="224"/>
      <c r="P165" s="224"/>
      <c r="Q165" s="224"/>
      <c r="R165" s="224"/>
      <c r="S165" s="224"/>
      <c r="T165" s="225"/>
      <c r="U165" s="15"/>
      <c r="V165" s="15"/>
      <c r="W165" s="15"/>
      <c r="X165" s="15"/>
      <c r="Y165" s="15"/>
      <c r="Z165" s="15"/>
      <c r="AA165" s="15"/>
      <c r="AB165" s="15"/>
      <c r="AC165" s="15"/>
      <c r="AD165" s="15"/>
      <c r="AE165" s="15"/>
      <c r="AT165" s="219" t="s">
        <v>271</v>
      </c>
      <c r="AU165" s="219" t="s">
        <v>87</v>
      </c>
      <c r="AV165" s="15" t="s">
        <v>269</v>
      </c>
      <c r="AW165" s="15" t="s">
        <v>32</v>
      </c>
      <c r="AX165" s="15" t="s">
        <v>85</v>
      </c>
      <c r="AY165" s="219" t="s">
        <v>177</v>
      </c>
    </row>
    <row r="166" s="2" customFormat="1" ht="16.5" customHeight="1">
      <c r="A166" s="38"/>
      <c r="B166" s="179"/>
      <c r="C166" s="226" t="s">
        <v>335</v>
      </c>
      <c r="D166" s="226" t="s">
        <v>330</v>
      </c>
      <c r="E166" s="227" t="s">
        <v>1321</v>
      </c>
      <c r="F166" s="228" t="s">
        <v>1322</v>
      </c>
      <c r="G166" s="229" t="s">
        <v>300</v>
      </c>
      <c r="H166" s="230">
        <v>28.123000000000001</v>
      </c>
      <c r="I166" s="231"/>
      <c r="J166" s="232">
        <f>ROUND(I166*H166,2)</f>
        <v>0</v>
      </c>
      <c r="K166" s="228" t="s">
        <v>268</v>
      </c>
      <c r="L166" s="233"/>
      <c r="M166" s="234" t="s">
        <v>1</v>
      </c>
      <c r="N166" s="235" t="s">
        <v>42</v>
      </c>
      <c r="O166" s="77"/>
      <c r="P166" s="189">
        <f>O166*H166</f>
        <v>0</v>
      </c>
      <c r="Q166" s="189">
        <v>1</v>
      </c>
      <c r="R166" s="189">
        <f>Q166*H166</f>
        <v>28.123000000000001</v>
      </c>
      <c r="S166" s="189">
        <v>0</v>
      </c>
      <c r="T166" s="190">
        <f>S166*H166</f>
        <v>0</v>
      </c>
      <c r="U166" s="38"/>
      <c r="V166" s="38"/>
      <c r="W166" s="38"/>
      <c r="X166" s="38"/>
      <c r="Y166" s="38"/>
      <c r="Z166" s="38"/>
      <c r="AA166" s="38"/>
      <c r="AB166" s="38"/>
      <c r="AC166" s="38"/>
      <c r="AD166" s="38"/>
      <c r="AE166" s="38"/>
      <c r="AR166" s="191" t="s">
        <v>235</v>
      </c>
      <c r="AT166" s="191" t="s">
        <v>330</v>
      </c>
      <c r="AU166" s="191" t="s">
        <v>87</v>
      </c>
      <c r="AY166" s="19" t="s">
        <v>177</v>
      </c>
      <c r="BE166" s="192">
        <f>IF(N166="základní",J166,0)</f>
        <v>0</v>
      </c>
      <c r="BF166" s="192">
        <f>IF(N166="snížená",J166,0)</f>
        <v>0</v>
      </c>
      <c r="BG166" s="192">
        <f>IF(N166="zákl. přenesená",J166,0)</f>
        <v>0</v>
      </c>
      <c r="BH166" s="192">
        <f>IF(N166="sníž. přenesená",J166,0)</f>
        <v>0</v>
      </c>
      <c r="BI166" s="192">
        <f>IF(N166="nulová",J166,0)</f>
        <v>0</v>
      </c>
      <c r="BJ166" s="19" t="s">
        <v>85</v>
      </c>
      <c r="BK166" s="192">
        <f>ROUND(I166*H166,2)</f>
        <v>0</v>
      </c>
      <c r="BL166" s="19" t="s">
        <v>269</v>
      </c>
      <c r="BM166" s="191" t="s">
        <v>406</v>
      </c>
    </row>
    <row r="167" s="14" customFormat="1">
      <c r="A167" s="14"/>
      <c r="B167" s="210"/>
      <c r="C167" s="14"/>
      <c r="D167" s="193" t="s">
        <v>271</v>
      </c>
      <c r="E167" s="211" t="s">
        <v>1</v>
      </c>
      <c r="F167" s="212" t="s">
        <v>2004</v>
      </c>
      <c r="G167" s="14"/>
      <c r="H167" s="213">
        <v>28.123000000000001</v>
      </c>
      <c r="I167" s="214"/>
      <c r="J167" s="14"/>
      <c r="K167" s="14"/>
      <c r="L167" s="210"/>
      <c r="M167" s="215"/>
      <c r="N167" s="216"/>
      <c r="O167" s="216"/>
      <c r="P167" s="216"/>
      <c r="Q167" s="216"/>
      <c r="R167" s="216"/>
      <c r="S167" s="216"/>
      <c r="T167" s="217"/>
      <c r="U167" s="14"/>
      <c r="V167" s="14"/>
      <c r="W167" s="14"/>
      <c r="X167" s="14"/>
      <c r="Y167" s="14"/>
      <c r="Z167" s="14"/>
      <c r="AA167" s="14"/>
      <c r="AB167" s="14"/>
      <c r="AC167" s="14"/>
      <c r="AD167" s="14"/>
      <c r="AE167" s="14"/>
      <c r="AT167" s="211" t="s">
        <v>271</v>
      </c>
      <c r="AU167" s="211" t="s">
        <v>87</v>
      </c>
      <c r="AV167" s="14" t="s">
        <v>87</v>
      </c>
      <c r="AW167" s="14" t="s">
        <v>32</v>
      </c>
      <c r="AX167" s="14" t="s">
        <v>77</v>
      </c>
      <c r="AY167" s="211" t="s">
        <v>177</v>
      </c>
    </row>
    <row r="168" s="15" customFormat="1">
      <c r="A168" s="15"/>
      <c r="B168" s="218"/>
      <c r="C168" s="15"/>
      <c r="D168" s="193" t="s">
        <v>271</v>
      </c>
      <c r="E168" s="219" t="s">
        <v>1</v>
      </c>
      <c r="F168" s="220" t="s">
        <v>276</v>
      </c>
      <c r="G168" s="15"/>
      <c r="H168" s="221">
        <v>28.123000000000001</v>
      </c>
      <c r="I168" s="222"/>
      <c r="J168" s="15"/>
      <c r="K168" s="15"/>
      <c r="L168" s="218"/>
      <c r="M168" s="223"/>
      <c r="N168" s="224"/>
      <c r="O168" s="224"/>
      <c r="P168" s="224"/>
      <c r="Q168" s="224"/>
      <c r="R168" s="224"/>
      <c r="S168" s="224"/>
      <c r="T168" s="225"/>
      <c r="U168" s="15"/>
      <c r="V168" s="15"/>
      <c r="W168" s="15"/>
      <c r="X168" s="15"/>
      <c r="Y168" s="15"/>
      <c r="Z168" s="15"/>
      <c r="AA168" s="15"/>
      <c r="AB168" s="15"/>
      <c r="AC168" s="15"/>
      <c r="AD168" s="15"/>
      <c r="AE168" s="15"/>
      <c r="AT168" s="219" t="s">
        <v>271</v>
      </c>
      <c r="AU168" s="219" t="s">
        <v>87</v>
      </c>
      <c r="AV168" s="15" t="s">
        <v>269</v>
      </c>
      <c r="AW168" s="15" t="s">
        <v>32</v>
      </c>
      <c r="AX168" s="15" t="s">
        <v>85</v>
      </c>
      <c r="AY168" s="219" t="s">
        <v>177</v>
      </c>
    </row>
    <row r="169" s="2" customFormat="1" ht="16.5" customHeight="1">
      <c r="A169" s="38"/>
      <c r="B169" s="179"/>
      <c r="C169" s="226" t="s">
        <v>339</v>
      </c>
      <c r="D169" s="226" t="s">
        <v>330</v>
      </c>
      <c r="E169" s="227" t="s">
        <v>2005</v>
      </c>
      <c r="F169" s="228" t="s">
        <v>2006</v>
      </c>
      <c r="G169" s="229" t="s">
        <v>369</v>
      </c>
      <c r="H169" s="230">
        <v>2.3999999999999999</v>
      </c>
      <c r="I169" s="231"/>
      <c r="J169" s="232">
        <f>ROUND(I169*H169,2)</f>
        <v>0</v>
      </c>
      <c r="K169" s="228" t="s">
        <v>1</v>
      </c>
      <c r="L169" s="233"/>
      <c r="M169" s="234" t="s">
        <v>1</v>
      </c>
      <c r="N169" s="235" t="s">
        <v>42</v>
      </c>
      <c r="O169" s="77"/>
      <c r="P169" s="189">
        <f>O169*H169</f>
        <v>0</v>
      </c>
      <c r="Q169" s="189">
        <v>0</v>
      </c>
      <c r="R169" s="189">
        <f>Q169*H169</f>
        <v>0</v>
      </c>
      <c r="S169" s="189">
        <v>0</v>
      </c>
      <c r="T169" s="190">
        <f>S169*H169</f>
        <v>0</v>
      </c>
      <c r="U169" s="38"/>
      <c r="V169" s="38"/>
      <c r="W169" s="38"/>
      <c r="X169" s="38"/>
      <c r="Y169" s="38"/>
      <c r="Z169" s="38"/>
      <c r="AA169" s="38"/>
      <c r="AB169" s="38"/>
      <c r="AC169" s="38"/>
      <c r="AD169" s="38"/>
      <c r="AE169" s="38"/>
      <c r="AR169" s="191" t="s">
        <v>235</v>
      </c>
      <c r="AT169" s="191" t="s">
        <v>330</v>
      </c>
      <c r="AU169" s="191" t="s">
        <v>87</v>
      </c>
      <c r="AY169" s="19" t="s">
        <v>177</v>
      </c>
      <c r="BE169" s="192">
        <f>IF(N169="základní",J169,0)</f>
        <v>0</v>
      </c>
      <c r="BF169" s="192">
        <f>IF(N169="snížená",J169,0)</f>
        <v>0</v>
      </c>
      <c r="BG169" s="192">
        <f>IF(N169="zákl. přenesená",J169,0)</f>
        <v>0</v>
      </c>
      <c r="BH169" s="192">
        <f>IF(N169="sníž. přenesená",J169,0)</f>
        <v>0</v>
      </c>
      <c r="BI169" s="192">
        <f>IF(N169="nulová",J169,0)</f>
        <v>0</v>
      </c>
      <c r="BJ169" s="19" t="s">
        <v>85</v>
      </c>
      <c r="BK169" s="192">
        <f>ROUND(I169*H169,2)</f>
        <v>0</v>
      </c>
      <c r="BL169" s="19" t="s">
        <v>269</v>
      </c>
      <c r="BM169" s="191" t="s">
        <v>415</v>
      </c>
    </row>
    <row r="170" s="14" customFormat="1">
      <c r="A170" s="14"/>
      <c r="B170" s="210"/>
      <c r="C170" s="14"/>
      <c r="D170" s="193" t="s">
        <v>271</v>
      </c>
      <c r="E170" s="211" t="s">
        <v>1</v>
      </c>
      <c r="F170" s="212" t="s">
        <v>2007</v>
      </c>
      <c r="G170" s="14"/>
      <c r="H170" s="213">
        <v>2.3999999999999999</v>
      </c>
      <c r="I170" s="214"/>
      <c r="J170" s="14"/>
      <c r="K170" s="14"/>
      <c r="L170" s="210"/>
      <c r="M170" s="215"/>
      <c r="N170" s="216"/>
      <c r="O170" s="216"/>
      <c r="P170" s="216"/>
      <c r="Q170" s="216"/>
      <c r="R170" s="216"/>
      <c r="S170" s="216"/>
      <c r="T170" s="217"/>
      <c r="U170" s="14"/>
      <c r="V170" s="14"/>
      <c r="W170" s="14"/>
      <c r="X170" s="14"/>
      <c r="Y170" s="14"/>
      <c r="Z170" s="14"/>
      <c r="AA170" s="14"/>
      <c r="AB170" s="14"/>
      <c r="AC170" s="14"/>
      <c r="AD170" s="14"/>
      <c r="AE170" s="14"/>
      <c r="AT170" s="211" t="s">
        <v>271</v>
      </c>
      <c r="AU170" s="211" t="s">
        <v>87</v>
      </c>
      <c r="AV170" s="14" t="s">
        <v>87</v>
      </c>
      <c r="AW170" s="14" t="s">
        <v>32</v>
      </c>
      <c r="AX170" s="14" t="s">
        <v>77</v>
      </c>
      <c r="AY170" s="211" t="s">
        <v>177</v>
      </c>
    </row>
    <row r="171" s="15" customFormat="1">
      <c r="A171" s="15"/>
      <c r="B171" s="218"/>
      <c r="C171" s="15"/>
      <c r="D171" s="193" t="s">
        <v>271</v>
      </c>
      <c r="E171" s="219" t="s">
        <v>1</v>
      </c>
      <c r="F171" s="220" t="s">
        <v>276</v>
      </c>
      <c r="G171" s="15"/>
      <c r="H171" s="221">
        <v>2.3999999999999999</v>
      </c>
      <c r="I171" s="222"/>
      <c r="J171" s="15"/>
      <c r="K171" s="15"/>
      <c r="L171" s="218"/>
      <c r="M171" s="223"/>
      <c r="N171" s="224"/>
      <c r="O171" s="224"/>
      <c r="P171" s="224"/>
      <c r="Q171" s="224"/>
      <c r="R171" s="224"/>
      <c r="S171" s="224"/>
      <c r="T171" s="225"/>
      <c r="U171" s="15"/>
      <c r="V171" s="15"/>
      <c r="W171" s="15"/>
      <c r="X171" s="15"/>
      <c r="Y171" s="15"/>
      <c r="Z171" s="15"/>
      <c r="AA171" s="15"/>
      <c r="AB171" s="15"/>
      <c r="AC171" s="15"/>
      <c r="AD171" s="15"/>
      <c r="AE171" s="15"/>
      <c r="AT171" s="219" t="s">
        <v>271</v>
      </c>
      <c r="AU171" s="219" t="s">
        <v>87</v>
      </c>
      <c r="AV171" s="15" t="s">
        <v>269</v>
      </c>
      <c r="AW171" s="15" t="s">
        <v>32</v>
      </c>
      <c r="AX171" s="15" t="s">
        <v>85</v>
      </c>
      <c r="AY171" s="219" t="s">
        <v>177</v>
      </c>
    </row>
    <row r="172" s="2" customFormat="1" ht="16.5" customHeight="1">
      <c r="A172" s="38"/>
      <c r="B172" s="179"/>
      <c r="C172" s="226" t="s">
        <v>343</v>
      </c>
      <c r="D172" s="226" t="s">
        <v>330</v>
      </c>
      <c r="E172" s="227" t="s">
        <v>2008</v>
      </c>
      <c r="F172" s="228" t="s">
        <v>2009</v>
      </c>
      <c r="G172" s="229" t="s">
        <v>369</v>
      </c>
      <c r="H172" s="230">
        <v>47</v>
      </c>
      <c r="I172" s="231"/>
      <c r="J172" s="232">
        <f>ROUND(I172*H172,2)</f>
        <v>0</v>
      </c>
      <c r="K172" s="228" t="s">
        <v>1</v>
      </c>
      <c r="L172" s="233"/>
      <c r="M172" s="234" t="s">
        <v>1</v>
      </c>
      <c r="N172" s="235" t="s">
        <v>42</v>
      </c>
      <c r="O172" s="77"/>
      <c r="P172" s="189">
        <f>O172*H172</f>
        <v>0</v>
      </c>
      <c r="Q172" s="189">
        <v>0</v>
      </c>
      <c r="R172" s="189">
        <f>Q172*H172</f>
        <v>0</v>
      </c>
      <c r="S172" s="189">
        <v>0</v>
      </c>
      <c r="T172" s="190">
        <f>S172*H172</f>
        <v>0</v>
      </c>
      <c r="U172" s="38"/>
      <c r="V172" s="38"/>
      <c r="W172" s="38"/>
      <c r="X172" s="38"/>
      <c r="Y172" s="38"/>
      <c r="Z172" s="38"/>
      <c r="AA172" s="38"/>
      <c r="AB172" s="38"/>
      <c r="AC172" s="38"/>
      <c r="AD172" s="38"/>
      <c r="AE172" s="38"/>
      <c r="AR172" s="191" t="s">
        <v>235</v>
      </c>
      <c r="AT172" s="191" t="s">
        <v>330</v>
      </c>
      <c r="AU172" s="191" t="s">
        <v>87</v>
      </c>
      <c r="AY172" s="19" t="s">
        <v>177</v>
      </c>
      <c r="BE172" s="192">
        <f>IF(N172="základní",J172,0)</f>
        <v>0</v>
      </c>
      <c r="BF172" s="192">
        <f>IF(N172="snížená",J172,0)</f>
        <v>0</v>
      </c>
      <c r="BG172" s="192">
        <f>IF(N172="zákl. přenesená",J172,0)</f>
        <v>0</v>
      </c>
      <c r="BH172" s="192">
        <f>IF(N172="sníž. přenesená",J172,0)</f>
        <v>0</v>
      </c>
      <c r="BI172" s="192">
        <f>IF(N172="nulová",J172,0)</f>
        <v>0</v>
      </c>
      <c r="BJ172" s="19" t="s">
        <v>85</v>
      </c>
      <c r="BK172" s="192">
        <f>ROUND(I172*H172,2)</f>
        <v>0</v>
      </c>
      <c r="BL172" s="19" t="s">
        <v>269</v>
      </c>
      <c r="BM172" s="191" t="s">
        <v>431</v>
      </c>
    </row>
    <row r="173" s="14" customFormat="1">
      <c r="A173" s="14"/>
      <c r="B173" s="210"/>
      <c r="C173" s="14"/>
      <c r="D173" s="193" t="s">
        <v>271</v>
      </c>
      <c r="E173" s="211" t="s">
        <v>1</v>
      </c>
      <c r="F173" s="212" t="s">
        <v>2010</v>
      </c>
      <c r="G173" s="14"/>
      <c r="H173" s="213">
        <v>3</v>
      </c>
      <c r="I173" s="214"/>
      <c r="J173" s="14"/>
      <c r="K173" s="14"/>
      <c r="L173" s="210"/>
      <c r="M173" s="215"/>
      <c r="N173" s="216"/>
      <c r="O173" s="216"/>
      <c r="P173" s="216"/>
      <c r="Q173" s="216"/>
      <c r="R173" s="216"/>
      <c r="S173" s="216"/>
      <c r="T173" s="217"/>
      <c r="U173" s="14"/>
      <c r="V173" s="14"/>
      <c r="W173" s="14"/>
      <c r="X173" s="14"/>
      <c r="Y173" s="14"/>
      <c r="Z173" s="14"/>
      <c r="AA173" s="14"/>
      <c r="AB173" s="14"/>
      <c r="AC173" s="14"/>
      <c r="AD173" s="14"/>
      <c r="AE173" s="14"/>
      <c r="AT173" s="211" t="s">
        <v>271</v>
      </c>
      <c r="AU173" s="211" t="s">
        <v>87</v>
      </c>
      <c r="AV173" s="14" t="s">
        <v>87</v>
      </c>
      <c r="AW173" s="14" t="s">
        <v>32</v>
      </c>
      <c r="AX173" s="14" t="s">
        <v>77</v>
      </c>
      <c r="AY173" s="211" t="s">
        <v>177</v>
      </c>
    </row>
    <row r="174" s="14" customFormat="1">
      <c r="A174" s="14"/>
      <c r="B174" s="210"/>
      <c r="C174" s="14"/>
      <c r="D174" s="193" t="s">
        <v>271</v>
      </c>
      <c r="E174" s="211" t="s">
        <v>1</v>
      </c>
      <c r="F174" s="212" t="s">
        <v>2011</v>
      </c>
      <c r="G174" s="14"/>
      <c r="H174" s="213">
        <v>44</v>
      </c>
      <c r="I174" s="214"/>
      <c r="J174" s="14"/>
      <c r="K174" s="14"/>
      <c r="L174" s="210"/>
      <c r="M174" s="215"/>
      <c r="N174" s="216"/>
      <c r="O174" s="216"/>
      <c r="P174" s="216"/>
      <c r="Q174" s="216"/>
      <c r="R174" s="216"/>
      <c r="S174" s="216"/>
      <c r="T174" s="217"/>
      <c r="U174" s="14"/>
      <c r="V174" s="14"/>
      <c r="W174" s="14"/>
      <c r="X174" s="14"/>
      <c r="Y174" s="14"/>
      <c r="Z174" s="14"/>
      <c r="AA174" s="14"/>
      <c r="AB174" s="14"/>
      <c r="AC174" s="14"/>
      <c r="AD174" s="14"/>
      <c r="AE174" s="14"/>
      <c r="AT174" s="211" t="s">
        <v>271</v>
      </c>
      <c r="AU174" s="211" t="s">
        <v>87</v>
      </c>
      <c r="AV174" s="14" t="s">
        <v>87</v>
      </c>
      <c r="AW174" s="14" t="s">
        <v>32</v>
      </c>
      <c r="AX174" s="14" t="s">
        <v>77</v>
      </c>
      <c r="AY174" s="211" t="s">
        <v>177</v>
      </c>
    </row>
    <row r="175" s="15" customFormat="1">
      <c r="A175" s="15"/>
      <c r="B175" s="218"/>
      <c r="C175" s="15"/>
      <c r="D175" s="193" t="s">
        <v>271</v>
      </c>
      <c r="E175" s="219" t="s">
        <v>1</v>
      </c>
      <c r="F175" s="220" t="s">
        <v>276</v>
      </c>
      <c r="G175" s="15"/>
      <c r="H175" s="221">
        <v>47</v>
      </c>
      <c r="I175" s="222"/>
      <c r="J175" s="15"/>
      <c r="K175" s="15"/>
      <c r="L175" s="218"/>
      <c r="M175" s="223"/>
      <c r="N175" s="224"/>
      <c r="O175" s="224"/>
      <c r="P175" s="224"/>
      <c r="Q175" s="224"/>
      <c r="R175" s="224"/>
      <c r="S175" s="224"/>
      <c r="T175" s="225"/>
      <c r="U175" s="15"/>
      <c r="V175" s="15"/>
      <c r="W175" s="15"/>
      <c r="X175" s="15"/>
      <c r="Y175" s="15"/>
      <c r="Z175" s="15"/>
      <c r="AA175" s="15"/>
      <c r="AB175" s="15"/>
      <c r="AC175" s="15"/>
      <c r="AD175" s="15"/>
      <c r="AE175" s="15"/>
      <c r="AT175" s="219" t="s">
        <v>271</v>
      </c>
      <c r="AU175" s="219" t="s">
        <v>87</v>
      </c>
      <c r="AV175" s="15" t="s">
        <v>269</v>
      </c>
      <c r="AW175" s="15" t="s">
        <v>32</v>
      </c>
      <c r="AX175" s="15" t="s">
        <v>85</v>
      </c>
      <c r="AY175" s="219" t="s">
        <v>177</v>
      </c>
    </row>
    <row r="176" s="2" customFormat="1" ht="33" customHeight="1">
      <c r="A176" s="38"/>
      <c r="B176" s="179"/>
      <c r="C176" s="180" t="s">
        <v>8</v>
      </c>
      <c r="D176" s="180" t="s">
        <v>180</v>
      </c>
      <c r="E176" s="181" t="s">
        <v>2012</v>
      </c>
      <c r="F176" s="182" t="s">
        <v>2013</v>
      </c>
      <c r="G176" s="183" t="s">
        <v>267</v>
      </c>
      <c r="H176" s="184">
        <v>17.649999999999999</v>
      </c>
      <c r="I176" s="185"/>
      <c r="J176" s="186">
        <f>ROUND(I176*H176,2)</f>
        <v>0</v>
      </c>
      <c r="K176" s="182" t="s">
        <v>268</v>
      </c>
      <c r="L176" s="39"/>
      <c r="M176" s="187" t="s">
        <v>1</v>
      </c>
      <c r="N176" s="188" t="s">
        <v>42</v>
      </c>
      <c r="O176" s="77"/>
      <c r="P176" s="189">
        <f>O176*H176</f>
        <v>0</v>
      </c>
      <c r="Q176" s="189">
        <v>0</v>
      </c>
      <c r="R176" s="189">
        <f>Q176*H176</f>
        <v>0</v>
      </c>
      <c r="S176" s="189">
        <v>0</v>
      </c>
      <c r="T176" s="190">
        <f>S176*H176</f>
        <v>0</v>
      </c>
      <c r="U176" s="38"/>
      <c r="V176" s="38"/>
      <c r="W176" s="38"/>
      <c r="X176" s="38"/>
      <c r="Y176" s="38"/>
      <c r="Z176" s="38"/>
      <c r="AA176" s="38"/>
      <c r="AB176" s="38"/>
      <c r="AC176" s="38"/>
      <c r="AD176" s="38"/>
      <c r="AE176" s="38"/>
      <c r="AR176" s="191" t="s">
        <v>269</v>
      </c>
      <c r="AT176" s="191" t="s">
        <v>180</v>
      </c>
      <c r="AU176" s="191" t="s">
        <v>87</v>
      </c>
      <c r="AY176" s="19" t="s">
        <v>177</v>
      </c>
      <c r="BE176" s="192">
        <f>IF(N176="základní",J176,0)</f>
        <v>0</v>
      </c>
      <c r="BF176" s="192">
        <f>IF(N176="snížená",J176,0)</f>
        <v>0</v>
      </c>
      <c r="BG176" s="192">
        <f>IF(N176="zákl. přenesená",J176,0)</f>
        <v>0</v>
      </c>
      <c r="BH176" s="192">
        <f>IF(N176="sníž. přenesená",J176,0)</f>
        <v>0</v>
      </c>
      <c r="BI176" s="192">
        <f>IF(N176="nulová",J176,0)</f>
        <v>0</v>
      </c>
      <c r="BJ176" s="19" t="s">
        <v>85</v>
      </c>
      <c r="BK176" s="192">
        <f>ROUND(I176*H176,2)</f>
        <v>0</v>
      </c>
      <c r="BL176" s="19" t="s">
        <v>269</v>
      </c>
      <c r="BM176" s="191" t="s">
        <v>440</v>
      </c>
    </row>
    <row r="177" s="14" customFormat="1">
      <c r="A177" s="14"/>
      <c r="B177" s="210"/>
      <c r="C177" s="14"/>
      <c r="D177" s="193" t="s">
        <v>271</v>
      </c>
      <c r="E177" s="211" t="s">
        <v>1</v>
      </c>
      <c r="F177" s="212" t="s">
        <v>2014</v>
      </c>
      <c r="G177" s="14"/>
      <c r="H177" s="213">
        <v>17.649999999999999</v>
      </c>
      <c r="I177" s="214"/>
      <c r="J177" s="14"/>
      <c r="K177" s="14"/>
      <c r="L177" s="210"/>
      <c r="M177" s="215"/>
      <c r="N177" s="216"/>
      <c r="O177" s="216"/>
      <c r="P177" s="216"/>
      <c r="Q177" s="216"/>
      <c r="R177" s="216"/>
      <c r="S177" s="216"/>
      <c r="T177" s="217"/>
      <c r="U177" s="14"/>
      <c r="V177" s="14"/>
      <c r="W177" s="14"/>
      <c r="X177" s="14"/>
      <c r="Y177" s="14"/>
      <c r="Z177" s="14"/>
      <c r="AA177" s="14"/>
      <c r="AB177" s="14"/>
      <c r="AC177" s="14"/>
      <c r="AD177" s="14"/>
      <c r="AE177" s="14"/>
      <c r="AT177" s="211" t="s">
        <v>271</v>
      </c>
      <c r="AU177" s="211" t="s">
        <v>87</v>
      </c>
      <c r="AV177" s="14" t="s">
        <v>87</v>
      </c>
      <c r="AW177" s="14" t="s">
        <v>32</v>
      </c>
      <c r="AX177" s="14" t="s">
        <v>77</v>
      </c>
      <c r="AY177" s="211" t="s">
        <v>177</v>
      </c>
    </row>
    <row r="178" s="15" customFormat="1">
      <c r="A178" s="15"/>
      <c r="B178" s="218"/>
      <c r="C178" s="15"/>
      <c r="D178" s="193" t="s">
        <v>271</v>
      </c>
      <c r="E178" s="219" t="s">
        <v>1</v>
      </c>
      <c r="F178" s="220" t="s">
        <v>276</v>
      </c>
      <c r="G178" s="15"/>
      <c r="H178" s="221">
        <v>17.649999999999999</v>
      </c>
      <c r="I178" s="222"/>
      <c r="J178" s="15"/>
      <c r="K178" s="15"/>
      <c r="L178" s="218"/>
      <c r="M178" s="223"/>
      <c r="N178" s="224"/>
      <c r="O178" s="224"/>
      <c r="P178" s="224"/>
      <c r="Q178" s="224"/>
      <c r="R178" s="224"/>
      <c r="S178" s="224"/>
      <c r="T178" s="225"/>
      <c r="U178" s="15"/>
      <c r="V178" s="15"/>
      <c r="W178" s="15"/>
      <c r="X178" s="15"/>
      <c r="Y178" s="15"/>
      <c r="Z178" s="15"/>
      <c r="AA178" s="15"/>
      <c r="AB178" s="15"/>
      <c r="AC178" s="15"/>
      <c r="AD178" s="15"/>
      <c r="AE178" s="15"/>
      <c r="AT178" s="219" t="s">
        <v>271</v>
      </c>
      <c r="AU178" s="219" t="s">
        <v>87</v>
      </c>
      <c r="AV178" s="15" t="s">
        <v>269</v>
      </c>
      <c r="AW178" s="15" t="s">
        <v>32</v>
      </c>
      <c r="AX178" s="15" t="s">
        <v>85</v>
      </c>
      <c r="AY178" s="219" t="s">
        <v>177</v>
      </c>
    </row>
    <row r="179" s="2" customFormat="1" ht="16.5" customHeight="1">
      <c r="A179" s="38"/>
      <c r="B179" s="179"/>
      <c r="C179" s="226" t="s">
        <v>350</v>
      </c>
      <c r="D179" s="226" t="s">
        <v>330</v>
      </c>
      <c r="E179" s="227" t="s">
        <v>2015</v>
      </c>
      <c r="F179" s="228" t="s">
        <v>2016</v>
      </c>
      <c r="G179" s="229" t="s">
        <v>300</v>
      </c>
      <c r="H179" s="230">
        <v>30.004999999999999</v>
      </c>
      <c r="I179" s="231"/>
      <c r="J179" s="232">
        <f>ROUND(I179*H179,2)</f>
        <v>0</v>
      </c>
      <c r="K179" s="228" t="s">
        <v>268</v>
      </c>
      <c r="L179" s="233"/>
      <c r="M179" s="234" t="s">
        <v>1</v>
      </c>
      <c r="N179" s="235" t="s">
        <v>42</v>
      </c>
      <c r="O179" s="77"/>
      <c r="P179" s="189">
        <f>O179*H179</f>
        <v>0</v>
      </c>
      <c r="Q179" s="189">
        <v>1</v>
      </c>
      <c r="R179" s="189">
        <f>Q179*H179</f>
        <v>30.004999999999999</v>
      </c>
      <c r="S179" s="189">
        <v>0</v>
      </c>
      <c r="T179" s="190">
        <f>S179*H179</f>
        <v>0</v>
      </c>
      <c r="U179" s="38"/>
      <c r="V179" s="38"/>
      <c r="W179" s="38"/>
      <c r="X179" s="38"/>
      <c r="Y179" s="38"/>
      <c r="Z179" s="38"/>
      <c r="AA179" s="38"/>
      <c r="AB179" s="38"/>
      <c r="AC179" s="38"/>
      <c r="AD179" s="38"/>
      <c r="AE179" s="38"/>
      <c r="AR179" s="191" t="s">
        <v>235</v>
      </c>
      <c r="AT179" s="191" t="s">
        <v>330</v>
      </c>
      <c r="AU179" s="191" t="s">
        <v>87</v>
      </c>
      <c r="AY179" s="19" t="s">
        <v>177</v>
      </c>
      <c r="BE179" s="192">
        <f>IF(N179="základní",J179,0)</f>
        <v>0</v>
      </c>
      <c r="BF179" s="192">
        <f>IF(N179="snížená",J179,0)</f>
        <v>0</v>
      </c>
      <c r="BG179" s="192">
        <f>IF(N179="zákl. přenesená",J179,0)</f>
        <v>0</v>
      </c>
      <c r="BH179" s="192">
        <f>IF(N179="sníž. přenesená",J179,0)</f>
        <v>0</v>
      </c>
      <c r="BI179" s="192">
        <f>IF(N179="nulová",J179,0)</f>
        <v>0</v>
      </c>
      <c r="BJ179" s="19" t="s">
        <v>85</v>
      </c>
      <c r="BK179" s="192">
        <f>ROUND(I179*H179,2)</f>
        <v>0</v>
      </c>
      <c r="BL179" s="19" t="s">
        <v>269</v>
      </c>
      <c r="BM179" s="191" t="s">
        <v>449</v>
      </c>
    </row>
    <row r="180" s="14" customFormat="1">
      <c r="A180" s="14"/>
      <c r="B180" s="210"/>
      <c r="C180" s="14"/>
      <c r="D180" s="193" t="s">
        <v>271</v>
      </c>
      <c r="E180" s="211" t="s">
        <v>1</v>
      </c>
      <c r="F180" s="212" t="s">
        <v>2017</v>
      </c>
      <c r="G180" s="14"/>
      <c r="H180" s="213">
        <v>30.004999999999999</v>
      </c>
      <c r="I180" s="214"/>
      <c r="J180" s="14"/>
      <c r="K180" s="14"/>
      <c r="L180" s="210"/>
      <c r="M180" s="215"/>
      <c r="N180" s="216"/>
      <c r="O180" s="216"/>
      <c r="P180" s="216"/>
      <c r="Q180" s="216"/>
      <c r="R180" s="216"/>
      <c r="S180" s="216"/>
      <c r="T180" s="217"/>
      <c r="U180" s="14"/>
      <c r="V180" s="14"/>
      <c r="W180" s="14"/>
      <c r="X180" s="14"/>
      <c r="Y180" s="14"/>
      <c r="Z180" s="14"/>
      <c r="AA180" s="14"/>
      <c r="AB180" s="14"/>
      <c r="AC180" s="14"/>
      <c r="AD180" s="14"/>
      <c r="AE180" s="14"/>
      <c r="AT180" s="211" t="s">
        <v>271</v>
      </c>
      <c r="AU180" s="211" t="s">
        <v>87</v>
      </c>
      <c r="AV180" s="14" t="s">
        <v>87</v>
      </c>
      <c r="AW180" s="14" t="s">
        <v>32</v>
      </c>
      <c r="AX180" s="14" t="s">
        <v>77</v>
      </c>
      <c r="AY180" s="211" t="s">
        <v>177</v>
      </c>
    </row>
    <row r="181" s="15" customFormat="1">
      <c r="A181" s="15"/>
      <c r="B181" s="218"/>
      <c r="C181" s="15"/>
      <c r="D181" s="193" t="s">
        <v>271</v>
      </c>
      <c r="E181" s="219" t="s">
        <v>1</v>
      </c>
      <c r="F181" s="220" t="s">
        <v>276</v>
      </c>
      <c r="G181" s="15"/>
      <c r="H181" s="221">
        <v>30.004999999999999</v>
      </c>
      <c r="I181" s="222"/>
      <c r="J181" s="15"/>
      <c r="K181" s="15"/>
      <c r="L181" s="218"/>
      <c r="M181" s="223"/>
      <c r="N181" s="224"/>
      <c r="O181" s="224"/>
      <c r="P181" s="224"/>
      <c r="Q181" s="224"/>
      <c r="R181" s="224"/>
      <c r="S181" s="224"/>
      <c r="T181" s="225"/>
      <c r="U181" s="15"/>
      <c r="V181" s="15"/>
      <c r="W181" s="15"/>
      <c r="X181" s="15"/>
      <c r="Y181" s="15"/>
      <c r="Z181" s="15"/>
      <c r="AA181" s="15"/>
      <c r="AB181" s="15"/>
      <c r="AC181" s="15"/>
      <c r="AD181" s="15"/>
      <c r="AE181" s="15"/>
      <c r="AT181" s="219" t="s">
        <v>271</v>
      </c>
      <c r="AU181" s="219" t="s">
        <v>87</v>
      </c>
      <c r="AV181" s="15" t="s">
        <v>269</v>
      </c>
      <c r="AW181" s="15" t="s">
        <v>32</v>
      </c>
      <c r="AX181" s="15" t="s">
        <v>85</v>
      </c>
      <c r="AY181" s="219" t="s">
        <v>177</v>
      </c>
    </row>
    <row r="182" s="12" customFormat="1" ht="22.8" customHeight="1">
      <c r="A182" s="12"/>
      <c r="B182" s="166"/>
      <c r="C182" s="12"/>
      <c r="D182" s="167" t="s">
        <v>76</v>
      </c>
      <c r="E182" s="177" t="s">
        <v>194</v>
      </c>
      <c r="F182" s="177" t="s">
        <v>420</v>
      </c>
      <c r="G182" s="12"/>
      <c r="H182" s="12"/>
      <c r="I182" s="169"/>
      <c r="J182" s="178">
        <f>BK182</f>
        <v>0</v>
      </c>
      <c r="K182" s="12"/>
      <c r="L182" s="166"/>
      <c r="M182" s="171"/>
      <c r="N182" s="172"/>
      <c r="O182" s="172"/>
      <c r="P182" s="173">
        <v>0</v>
      </c>
      <c r="Q182" s="172"/>
      <c r="R182" s="173">
        <v>0</v>
      </c>
      <c r="S182" s="172"/>
      <c r="T182" s="174">
        <v>0</v>
      </c>
      <c r="U182" s="12"/>
      <c r="V182" s="12"/>
      <c r="W182" s="12"/>
      <c r="X182" s="12"/>
      <c r="Y182" s="12"/>
      <c r="Z182" s="12"/>
      <c r="AA182" s="12"/>
      <c r="AB182" s="12"/>
      <c r="AC182" s="12"/>
      <c r="AD182" s="12"/>
      <c r="AE182" s="12"/>
      <c r="AR182" s="167" t="s">
        <v>85</v>
      </c>
      <c r="AT182" s="175" t="s">
        <v>76</v>
      </c>
      <c r="AU182" s="175" t="s">
        <v>85</v>
      </c>
      <c r="AY182" s="167" t="s">
        <v>177</v>
      </c>
      <c r="BK182" s="176">
        <v>0</v>
      </c>
    </row>
    <row r="183" s="12" customFormat="1" ht="22.8" customHeight="1">
      <c r="A183" s="12"/>
      <c r="B183" s="166"/>
      <c r="C183" s="12"/>
      <c r="D183" s="167" t="s">
        <v>76</v>
      </c>
      <c r="E183" s="177" t="s">
        <v>269</v>
      </c>
      <c r="F183" s="177" t="s">
        <v>464</v>
      </c>
      <c r="G183" s="12"/>
      <c r="H183" s="12"/>
      <c r="I183" s="169"/>
      <c r="J183" s="178">
        <f>BK183</f>
        <v>0</v>
      </c>
      <c r="K183" s="12"/>
      <c r="L183" s="166"/>
      <c r="M183" s="171"/>
      <c r="N183" s="172"/>
      <c r="O183" s="172"/>
      <c r="P183" s="173">
        <f>SUM(P184:P197)</f>
        <v>0</v>
      </c>
      <c r="Q183" s="172"/>
      <c r="R183" s="173">
        <f>SUM(R184:R197)</f>
        <v>11.6343461</v>
      </c>
      <c r="S183" s="172"/>
      <c r="T183" s="174">
        <f>SUM(T184:T197)</f>
        <v>0</v>
      </c>
      <c r="U183" s="12"/>
      <c r="V183" s="12"/>
      <c r="W183" s="12"/>
      <c r="X183" s="12"/>
      <c r="Y183" s="12"/>
      <c r="Z183" s="12"/>
      <c r="AA183" s="12"/>
      <c r="AB183" s="12"/>
      <c r="AC183" s="12"/>
      <c r="AD183" s="12"/>
      <c r="AE183" s="12"/>
      <c r="AR183" s="167" t="s">
        <v>85</v>
      </c>
      <c r="AT183" s="175" t="s">
        <v>76</v>
      </c>
      <c r="AU183" s="175" t="s">
        <v>85</v>
      </c>
      <c r="AY183" s="167" t="s">
        <v>177</v>
      </c>
      <c r="BK183" s="176">
        <f>SUM(BK184:BK197)</f>
        <v>0</v>
      </c>
    </row>
    <row r="184" s="2" customFormat="1" ht="16.5" customHeight="1">
      <c r="A184" s="38"/>
      <c r="B184" s="179"/>
      <c r="C184" s="180" t="s">
        <v>356</v>
      </c>
      <c r="D184" s="180" t="s">
        <v>180</v>
      </c>
      <c r="E184" s="181" t="s">
        <v>2018</v>
      </c>
      <c r="F184" s="182" t="s">
        <v>2019</v>
      </c>
      <c r="G184" s="183" t="s">
        <v>267</v>
      </c>
      <c r="H184" s="184">
        <v>0.625</v>
      </c>
      <c r="I184" s="185"/>
      <c r="J184" s="186">
        <f>ROUND(I184*H184,2)</f>
        <v>0</v>
      </c>
      <c r="K184" s="182" t="s">
        <v>268</v>
      </c>
      <c r="L184" s="39"/>
      <c r="M184" s="187" t="s">
        <v>1</v>
      </c>
      <c r="N184" s="188" t="s">
        <v>42</v>
      </c>
      <c r="O184" s="77"/>
      <c r="P184" s="189">
        <f>O184*H184</f>
        <v>0</v>
      </c>
      <c r="Q184" s="189">
        <v>1.7034</v>
      </c>
      <c r="R184" s="189">
        <f>Q184*H184</f>
        <v>1.0646249999999999</v>
      </c>
      <c r="S184" s="189">
        <v>0</v>
      </c>
      <c r="T184" s="190">
        <f>S184*H184</f>
        <v>0</v>
      </c>
      <c r="U184" s="38"/>
      <c r="V184" s="38"/>
      <c r="W184" s="38"/>
      <c r="X184" s="38"/>
      <c r="Y184" s="38"/>
      <c r="Z184" s="38"/>
      <c r="AA184" s="38"/>
      <c r="AB184" s="38"/>
      <c r="AC184" s="38"/>
      <c r="AD184" s="38"/>
      <c r="AE184" s="38"/>
      <c r="AR184" s="191" t="s">
        <v>269</v>
      </c>
      <c r="AT184" s="191" t="s">
        <v>180</v>
      </c>
      <c r="AU184" s="191" t="s">
        <v>87</v>
      </c>
      <c r="AY184" s="19" t="s">
        <v>177</v>
      </c>
      <c r="BE184" s="192">
        <f>IF(N184="základní",J184,0)</f>
        <v>0</v>
      </c>
      <c r="BF184" s="192">
        <f>IF(N184="snížená",J184,0)</f>
        <v>0</v>
      </c>
      <c r="BG184" s="192">
        <f>IF(N184="zákl. přenesená",J184,0)</f>
        <v>0</v>
      </c>
      <c r="BH184" s="192">
        <f>IF(N184="sníž. přenesená",J184,0)</f>
        <v>0</v>
      </c>
      <c r="BI184" s="192">
        <f>IF(N184="nulová",J184,0)</f>
        <v>0</v>
      </c>
      <c r="BJ184" s="19" t="s">
        <v>85</v>
      </c>
      <c r="BK184" s="192">
        <f>ROUND(I184*H184,2)</f>
        <v>0</v>
      </c>
      <c r="BL184" s="19" t="s">
        <v>269</v>
      </c>
      <c r="BM184" s="191" t="s">
        <v>459</v>
      </c>
    </row>
    <row r="185" s="14" customFormat="1">
      <c r="A185" s="14"/>
      <c r="B185" s="210"/>
      <c r="C185" s="14"/>
      <c r="D185" s="193" t="s">
        <v>271</v>
      </c>
      <c r="E185" s="211" t="s">
        <v>1</v>
      </c>
      <c r="F185" s="212" t="s">
        <v>2020</v>
      </c>
      <c r="G185" s="14"/>
      <c r="H185" s="213">
        <v>0.625</v>
      </c>
      <c r="I185" s="214"/>
      <c r="J185" s="14"/>
      <c r="K185" s="14"/>
      <c r="L185" s="210"/>
      <c r="M185" s="215"/>
      <c r="N185" s="216"/>
      <c r="O185" s="216"/>
      <c r="P185" s="216"/>
      <c r="Q185" s="216"/>
      <c r="R185" s="216"/>
      <c r="S185" s="216"/>
      <c r="T185" s="217"/>
      <c r="U185" s="14"/>
      <c r="V185" s="14"/>
      <c r="W185" s="14"/>
      <c r="X185" s="14"/>
      <c r="Y185" s="14"/>
      <c r="Z185" s="14"/>
      <c r="AA185" s="14"/>
      <c r="AB185" s="14"/>
      <c r="AC185" s="14"/>
      <c r="AD185" s="14"/>
      <c r="AE185" s="14"/>
      <c r="AT185" s="211" t="s">
        <v>271</v>
      </c>
      <c r="AU185" s="211" t="s">
        <v>87</v>
      </c>
      <c r="AV185" s="14" t="s">
        <v>87</v>
      </c>
      <c r="AW185" s="14" t="s">
        <v>32</v>
      </c>
      <c r="AX185" s="14" t="s">
        <v>77</v>
      </c>
      <c r="AY185" s="211" t="s">
        <v>177</v>
      </c>
    </row>
    <row r="186" s="15" customFormat="1">
      <c r="A186" s="15"/>
      <c r="B186" s="218"/>
      <c r="C186" s="15"/>
      <c r="D186" s="193" t="s">
        <v>271</v>
      </c>
      <c r="E186" s="219" t="s">
        <v>1</v>
      </c>
      <c r="F186" s="220" t="s">
        <v>276</v>
      </c>
      <c r="G186" s="15"/>
      <c r="H186" s="221">
        <v>0.625</v>
      </c>
      <c r="I186" s="222"/>
      <c r="J186" s="15"/>
      <c r="K186" s="15"/>
      <c r="L186" s="218"/>
      <c r="M186" s="223"/>
      <c r="N186" s="224"/>
      <c r="O186" s="224"/>
      <c r="P186" s="224"/>
      <c r="Q186" s="224"/>
      <c r="R186" s="224"/>
      <c r="S186" s="224"/>
      <c r="T186" s="225"/>
      <c r="U186" s="15"/>
      <c r="V186" s="15"/>
      <c r="W186" s="15"/>
      <c r="X186" s="15"/>
      <c r="Y186" s="15"/>
      <c r="Z186" s="15"/>
      <c r="AA186" s="15"/>
      <c r="AB186" s="15"/>
      <c r="AC186" s="15"/>
      <c r="AD186" s="15"/>
      <c r="AE186" s="15"/>
      <c r="AT186" s="219" t="s">
        <v>271</v>
      </c>
      <c r="AU186" s="219" t="s">
        <v>87</v>
      </c>
      <c r="AV186" s="15" t="s">
        <v>269</v>
      </c>
      <c r="AW186" s="15" t="s">
        <v>32</v>
      </c>
      <c r="AX186" s="15" t="s">
        <v>85</v>
      </c>
      <c r="AY186" s="219" t="s">
        <v>177</v>
      </c>
    </row>
    <row r="187" s="2" customFormat="1" ht="24.15" customHeight="1">
      <c r="A187" s="38"/>
      <c r="B187" s="179"/>
      <c r="C187" s="180" t="s">
        <v>361</v>
      </c>
      <c r="D187" s="180" t="s">
        <v>180</v>
      </c>
      <c r="E187" s="181" t="s">
        <v>1324</v>
      </c>
      <c r="F187" s="182" t="s">
        <v>1325</v>
      </c>
      <c r="G187" s="183" t="s">
        <v>267</v>
      </c>
      <c r="H187" s="184">
        <v>3.6800000000000002</v>
      </c>
      <c r="I187" s="185"/>
      <c r="J187" s="186">
        <f>ROUND(I187*H187,2)</f>
        <v>0</v>
      </c>
      <c r="K187" s="182" t="s">
        <v>268</v>
      </c>
      <c r="L187" s="39"/>
      <c r="M187" s="187" t="s">
        <v>1</v>
      </c>
      <c r="N187" s="188" t="s">
        <v>42</v>
      </c>
      <c r="O187" s="77"/>
      <c r="P187" s="189">
        <f>O187*H187</f>
        <v>0</v>
      </c>
      <c r="Q187" s="189">
        <v>1.8907700000000001</v>
      </c>
      <c r="R187" s="189">
        <f>Q187*H187</f>
        <v>6.9580336000000003</v>
      </c>
      <c r="S187" s="189">
        <v>0</v>
      </c>
      <c r="T187" s="190">
        <f>S187*H187</f>
        <v>0</v>
      </c>
      <c r="U187" s="38"/>
      <c r="V187" s="38"/>
      <c r="W187" s="38"/>
      <c r="X187" s="38"/>
      <c r="Y187" s="38"/>
      <c r="Z187" s="38"/>
      <c r="AA187" s="38"/>
      <c r="AB187" s="38"/>
      <c r="AC187" s="38"/>
      <c r="AD187" s="38"/>
      <c r="AE187" s="38"/>
      <c r="AR187" s="191" t="s">
        <v>269</v>
      </c>
      <c r="AT187" s="191" t="s">
        <v>180</v>
      </c>
      <c r="AU187" s="191" t="s">
        <v>87</v>
      </c>
      <c r="AY187" s="19" t="s">
        <v>177</v>
      </c>
      <c r="BE187" s="192">
        <f>IF(N187="základní",J187,0)</f>
        <v>0</v>
      </c>
      <c r="BF187" s="192">
        <f>IF(N187="snížená",J187,0)</f>
        <v>0</v>
      </c>
      <c r="BG187" s="192">
        <f>IF(N187="zákl. přenesená",J187,0)</f>
        <v>0</v>
      </c>
      <c r="BH187" s="192">
        <f>IF(N187="sníž. přenesená",J187,0)</f>
        <v>0</v>
      </c>
      <c r="BI187" s="192">
        <f>IF(N187="nulová",J187,0)</f>
        <v>0</v>
      </c>
      <c r="BJ187" s="19" t="s">
        <v>85</v>
      </c>
      <c r="BK187" s="192">
        <f>ROUND(I187*H187,2)</f>
        <v>0</v>
      </c>
      <c r="BL187" s="19" t="s">
        <v>269</v>
      </c>
      <c r="BM187" s="191" t="s">
        <v>474</v>
      </c>
    </row>
    <row r="188" s="14" customFormat="1">
      <c r="A188" s="14"/>
      <c r="B188" s="210"/>
      <c r="C188" s="14"/>
      <c r="D188" s="193" t="s">
        <v>271</v>
      </c>
      <c r="E188" s="211" t="s">
        <v>1</v>
      </c>
      <c r="F188" s="212" t="s">
        <v>2021</v>
      </c>
      <c r="G188" s="14"/>
      <c r="H188" s="213">
        <v>0.16</v>
      </c>
      <c r="I188" s="214"/>
      <c r="J188" s="14"/>
      <c r="K188" s="14"/>
      <c r="L188" s="210"/>
      <c r="M188" s="215"/>
      <c r="N188" s="216"/>
      <c r="O188" s="216"/>
      <c r="P188" s="216"/>
      <c r="Q188" s="216"/>
      <c r="R188" s="216"/>
      <c r="S188" s="216"/>
      <c r="T188" s="217"/>
      <c r="U188" s="14"/>
      <c r="V188" s="14"/>
      <c r="W188" s="14"/>
      <c r="X188" s="14"/>
      <c r="Y188" s="14"/>
      <c r="Z188" s="14"/>
      <c r="AA188" s="14"/>
      <c r="AB188" s="14"/>
      <c r="AC188" s="14"/>
      <c r="AD188" s="14"/>
      <c r="AE188" s="14"/>
      <c r="AT188" s="211" t="s">
        <v>271</v>
      </c>
      <c r="AU188" s="211" t="s">
        <v>87</v>
      </c>
      <c r="AV188" s="14" t="s">
        <v>87</v>
      </c>
      <c r="AW188" s="14" t="s">
        <v>32</v>
      </c>
      <c r="AX188" s="14" t="s">
        <v>77</v>
      </c>
      <c r="AY188" s="211" t="s">
        <v>177</v>
      </c>
    </row>
    <row r="189" s="14" customFormat="1">
      <c r="A189" s="14"/>
      <c r="B189" s="210"/>
      <c r="C189" s="14"/>
      <c r="D189" s="193" t="s">
        <v>271</v>
      </c>
      <c r="E189" s="211" t="s">
        <v>1</v>
      </c>
      <c r="F189" s="212" t="s">
        <v>2022</v>
      </c>
      <c r="G189" s="14"/>
      <c r="H189" s="213">
        <v>0.32000000000000001</v>
      </c>
      <c r="I189" s="214"/>
      <c r="J189" s="14"/>
      <c r="K189" s="14"/>
      <c r="L189" s="210"/>
      <c r="M189" s="215"/>
      <c r="N189" s="216"/>
      <c r="O189" s="216"/>
      <c r="P189" s="216"/>
      <c r="Q189" s="216"/>
      <c r="R189" s="216"/>
      <c r="S189" s="216"/>
      <c r="T189" s="217"/>
      <c r="U189" s="14"/>
      <c r="V189" s="14"/>
      <c r="W189" s="14"/>
      <c r="X189" s="14"/>
      <c r="Y189" s="14"/>
      <c r="Z189" s="14"/>
      <c r="AA189" s="14"/>
      <c r="AB189" s="14"/>
      <c r="AC189" s="14"/>
      <c r="AD189" s="14"/>
      <c r="AE189" s="14"/>
      <c r="AT189" s="211" t="s">
        <v>271</v>
      </c>
      <c r="AU189" s="211" t="s">
        <v>87</v>
      </c>
      <c r="AV189" s="14" t="s">
        <v>87</v>
      </c>
      <c r="AW189" s="14" t="s">
        <v>32</v>
      </c>
      <c r="AX189" s="14" t="s">
        <v>77</v>
      </c>
      <c r="AY189" s="211" t="s">
        <v>177</v>
      </c>
    </row>
    <row r="190" s="14" customFormat="1">
      <c r="A190" s="14"/>
      <c r="B190" s="210"/>
      <c r="C190" s="14"/>
      <c r="D190" s="193" t="s">
        <v>271</v>
      </c>
      <c r="E190" s="211" t="s">
        <v>1</v>
      </c>
      <c r="F190" s="212" t="s">
        <v>2023</v>
      </c>
      <c r="G190" s="14"/>
      <c r="H190" s="213">
        <v>3.2000000000000002</v>
      </c>
      <c r="I190" s="214"/>
      <c r="J190" s="14"/>
      <c r="K190" s="14"/>
      <c r="L190" s="210"/>
      <c r="M190" s="215"/>
      <c r="N190" s="216"/>
      <c r="O190" s="216"/>
      <c r="P190" s="216"/>
      <c r="Q190" s="216"/>
      <c r="R190" s="216"/>
      <c r="S190" s="216"/>
      <c r="T190" s="217"/>
      <c r="U190" s="14"/>
      <c r="V190" s="14"/>
      <c r="W190" s="14"/>
      <c r="X190" s="14"/>
      <c r="Y190" s="14"/>
      <c r="Z190" s="14"/>
      <c r="AA190" s="14"/>
      <c r="AB190" s="14"/>
      <c r="AC190" s="14"/>
      <c r="AD190" s="14"/>
      <c r="AE190" s="14"/>
      <c r="AT190" s="211" t="s">
        <v>271</v>
      </c>
      <c r="AU190" s="211" t="s">
        <v>87</v>
      </c>
      <c r="AV190" s="14" t="s">
        <v>87</v>
      </c>
      <c r="AW190" s="14" t="s">
        <v>32</v>
      </c>
      <c r="AX190" s="14" t="s">
        <v>77</v>
      </c>
      <c r="AY190" s="211" t="s">
        <v>177</v>
      </c>
    </row>
    <row r="191" s="15" customFormat="1">
      <c r="A191" s="15"/>
      <c r="B191" s="218"/>
      <c r="C191" s="15"/>
      <c r="D191" s="193" t="s">
        <v>271</v>
      </c>
      <c r="E191" s="219" t="s">
        <v>1</v>
      </c>
      <c r="F191" s="220" t="s">
        <v>276</v>
      </c>
      <c r="G191" s="15"/>
      <c r="H191" s="221">
        <v>3.6800000000000002</v>
      </c>
      <c r="I191" s="222"/>
      <c r="J191" s="15"/>
      <c r="K191" s="15"/>
      <c r="L191" s="218"/>
      <c r="M191" s="223"/>
      <c r="N191" s="224"/>
      <c r="O191" s="224"/>
      <c r="P191" s="224"/>
      <c r="Q191" s="224"/>
      <c r="R191" s="224"/>
      <c r="S191" s="224"/>
      <c r="T191" s="225"/>
      <c r="U191" s="15"/>
      <c r="V191" s="15"/>
      <c r="W191" s="15"/>
      <c r="X191" s="15"/>
      <c r="Y191" s="15"/>
      <c r="Z191" s="15"/>
      <c r="AA191" s="15"/>
      <c r="AB191" s="15"/>
      <c r="AC191" s="15"/>
      <c r="AD191" s="15"/>
      <c r="AE191" s="15"/>
      <c r="AT191" s="219" t="s">
        <v>271</v>
      </c>
      <c r="AU191" s="219" t="s">
        <v>87</v>
      </c>
      <c r="AV191" s="15" t="s">
        <v>269</v>
      </c>
      <c r="AW191" s="15" t="s">
        <v>32</v>
      </c>
      <c r="AX191" s="15" t="s">
        <v>85</v>
      </c>
      <c r="AY191" s="219" t="s">
        <v>177</v>
      </c>
    </row>
    <row r="192" s="2" customFormat="1" ht="24.15" customHeight="1">
      <c r="A192" s="38"/>
      <c r="B192" s="179"/>
      <c r="C192" s="180" t="s">
        <v>366</v>
      </c>
      <c r="D192" s="180" t="s">
        <v>180</v>
      </c>
      <c r="E192" s="181" t="s">
        <v>2024</v>
      </c>
      <c r="F192" s="182" t="s">
        <v>2025</v>
      </c>
      <c r="G192" s="183" t="s">
        <v>220</v>
      </c>
      <c r="H192" s="184">
        <v>25</v>
      </c>
      <c r="I192" s="185"/>
      <c r="J192" s="186">
        <f>ROUND(I192*H192,2)</f>
        <v>0</v>
      </c>
      <c r="K192" s="182" t="s">
        <v>268</v>
      </c>
      <c r="L192" s="39"/>
      <c r="M192" s="187" t="s">
        <v>1</v>
      </c>
      <c r="N192" s="188" t="s">
        <v>42</v>
      </c>
      <c r="O192" s="77"/>
      <c r="P192" s="189">
        <f>O192*H192</f>
        <v>0</v>
      </c>
      <c r="Q192" s="189">
        <v>0.00046749999999999998</v>
      </c>
      <c r="R192" s="189">
        <f>Q192*H192</f>
        <v>0.0116875</v>
      </c>
      <c r="S192" s="189">
        <v>0</v>
      </c>
      <c r="T192" s="190">
        <f>S192*H192</f>
        <v>0</v>
      </c>
      <c r="U192" s="38"/>
      <c r="V192" s="38"/>
      <c r="W192" s="38"/>
      <c r="X192" s="38"/>
      <c r="Y192" s="38"/>
      <c r="Z192" s="38"/>
      <c r="AA192" s="38"/>
      <c r="AB192" s="38"/>
      <c r="AC192" s="38"/>
      <c r="AD192" s="38"/>
      <c r="AE192" s="38"/>
      <c r="AR192" s="191" t="s">
        <v>269</v>
      </c>
      <c r="AT192" s="191" t="s">
        <v>180</v>
      </c>
      <c r="AU192" s="191" t="s">
        <v>87</v>
      </c>
      <c r="AY192" s="19" t="s">
        <v>177</v>
      </c>
      <c r="BE192" s="192">
        <f>IF(N192="základní",J192,0)</f>
        <v>0</v>
      </c>
      <c r="BF192" s="192">
        <f>IF(N192="snížená",J192,0)</f>
        <v>0</v>
      </c>
      <c r="BG192" s="192">
        <f>IF(N192="zákl. přenesená",J192,0)</f>
        <v>0</v>
      </c>
      <c r="BH192" s="192">
        <f>IF(N192="sníž. přenesená",J192,0)</f>
        <v>0</v>
      </c>
      <c r="BI192" s="192">
        <f>IF(N192="nulová",J192,0)</f>
        <v>0</v>
      </c>
      <c r="BJ192" s="19" t="s">
        <v>85</v>
      </c>
      <c r="BK192" s="192">
        <f>ROUND(I192*H192,2)</f>
        <v>0</v>
      </c>
      <c r="BL192" s="19" t="s">
        <v>269</v>
      </c>
      <c r="BM192" s="191" t="s">
        <v>485</v>
      </c>
    </row>
    <row r="193" s="14" customFormat="1">
      <c r="A193" s="14"/>
      <c r="B193" s="210"/>
      <c r="C193" s="14"/>
      <c r="D193" s="193" t="s">
        <v>271</v>
      </c>
      <c r="E193" s="211" t="s">
        <v>1</v>
      </c>
      <c r="F193" s="212" t="s">
        <v>2026</v>
      </c>
      <c r="G193" s="14"/>
      <c r="H193" s="213">
        <v>25</v>
      </c>
      <c r="I193" s="214"/>
      <c r="J193" s="14"/>
      <c r="K193" s="14"/>
      <c r="L193" s="210"/>
      <c r="M193" s="215"/>
      <c r="N193" s="216"/>
      <c r="O193" s="216"/>
      <c r="P193" s="216"/>
      <c r="Q193" s="216"/>
      <c r="R193" s="216"/>
      <c r="S193" s="216"/>
      <c r="T193" s="217"/>
      <c r="U193" s="14"/>
      <c r="V193" s="14"/>
      <c r="W193" s="14"/>
      <c r="X193" s="14"/>
      <c r="Y193" s="14"/>
      <c r="Z193" s="14"/>
      <c r="AA193" s="14"/>
      <c r="AB193" s="14"/>
      <c r="AC193" s="14"/>
      <c r="AD193" s="14"/>
      <c r="AE193" s="14"/>
      <c r="AT193" s="211" t="s">
        <v>271</v>
      </c>
      <c r="AU193" s="211" t="s">
        <v>87</v>
      </c>
      <c r="AV193" s="14" t="s">
        <v>87</v>
      </c>
      <c r="AW193" s="14" t="s">
        <v>32</v>
      </c>
      <c r="AX193" s="14" t="s">
        <v>77</v>
      </c>
      <c r="AY193" s="211" t="s">
        <v>177</v>
      </c>
    </row>
    <row r="194" s="15" customFormat="1">
      <c r="A194" s="15"/>
      <c r="B194" s="218"/>
      <c r="C194" s="15"/>
      <c r="D194" s="193" t="s">
        <v>271</v>
      </c>
      <c r="E194" s="219" t="s">
        <v>1</v>
      </c>
      <c r="F194" s="220" t="s">
        <v>276</v>
      </c>
      <c r="G194" s="15"/>
      <c r="H194" s="221">
        <v>25</v>
      </c>
      <c r="I194" s="222"/>
      <c r="J194" s="15"/>
      <c r="K194" s="15"/>
      <c r="L194" s="218"/>
      <c r="M194" s="223"/>
      <c r="N194" s="224"/>
      <c r="O194" s="224"/>
      <c r="P194" s="224"/>
      <c r="Q194" s="224"/>
      <c r="R194" s="224"/>
      <c r="S194" s="224"/>
      <c r="T194" s="225"/>
      <c r="U194" s="15"/>
      <c r="V194" s="15"/>
      <c r="W194" s="15"/>
      <c r="X194" s="15"/>
      <c r="Y194" s="15"/>
      <c r="Z194" s="15"/>
      <c r="AA194" s="15"/>
      <c r="AB194" s="15"/>
      <c r="AC194" s="15"/>
      <c r="AD194" s="15"/>
      <c r="AE194" s="15"/>
      <c r="AT194" s="219" t="s">
        <v>271</v>
      </c>
      <c r="AU194" s="219" t="s">
        <v>87</v>
      </c>
      <c r="AV194" s="15" t="s">
        <v>269</v>
      </c>
      <c r="AW194" s="15" t="s">
        <v>32</v>
      </c>
      <c r="AX194" s="15" t="s">
        <v>85</v>
      </c>
      <c r="AY194" s="219" t="s">
        <v>177</v>
      </c>
    </row>
    <row r="195" s="2" customFormat="1" ht="16.5" customHeight="1">
      <c r="A195" s="38"/>
      <c r="B195" s="179"/>
      <c r="C195" s="226" t="s">
        <v>371</v>
      </c>
      <c r="D195" s="226" t="s">
        <v>330</v>
      </c>
      <c r="E195" s="227" t="s">
        <v>2027</v>
      </c>
      <c r="F195" s="228" t="s">
        <v>2028</v>
      </c>
      <c r="G195" s="229" t="s">
        <v>300</v>
      </c>
      <c r="H195" s="230">
        <v>3.6000000000000001</v>
      </c>
      <c r="I195" s="231"/>
      <c r="J195" s="232">
        <f>ROUND(I195*H195,2)</f>
        <v>0</v>
      </c>
      <c r="K195" s="228" t="s">
        <v>268</v>
      </c>
      <c r="L195" s="233"/>
      <c r="M195" s="234" t="s">
        <v>1</v>
      </c>
      <c r="N195" s="235" t="s">
        <v>42</v>
      </c>
      <c r="O195" s="77"/>
      <c r="P195" s="189">
        <f>O195*H195</f>
        <v>0</v>
      </c>
      <c r="Q195" s="189">
        <v>1</v>
      </c>
      <c r="R195" s="189">
        <f>Q195*H195</f>
        <v>3.6000000000000001</v>
      </c>
      <c r="S195" s="189">
        <v>0</v>
      </c>
      <c r="T195" s="190">
        <f>S195*H195</f>
        <v>0</v>
      </c>
      <c r="U195" s="38"/>
      <c r="V195" s="38"/>
      <c r="W195" s="38"/>
      <c r="X195" s="38"/>
      <c r="Y195" s="38"/>
      <c r="Z195" s="38"/>
      <c r="AA195" s="38"/>
      <c r="AB195" s="38"/>
      <c r="AC195" s="38"/>
      <c r="AD195" s="38"/>
      <c r="AE195" s="38"/>
      <c r="AR195" s="191" t="s">
        <v>235</v>
      </c>
      <c r="AT195" s="191" t="s">
        <v>330</v>
      </c>
      <c r="AU195" s="191" t="s">
        <v>87</v>
      </c>
      <c r="AY195" s="19" t="s">
        <v>177</v>
      </c>
      <c r="BE195" s="192">
        <f>IF(N195="základní",J195,0)</f>
        <v>0</v>
      </c>
      <c r="BF195" s="192">
        <f>IF(N195="snížená",J195,0)</f>
        <v>0</v>
      </c>
      <c r="BG195" s="192">
        <f>IF(N195="zákl. přenesená",J195,0)</f>
        <v>0</v>
      </c>
      <c r="BH195" s="192">
        <f>IF(N195="sníž. přenesená",J195,0)</f>
        <v>0</v>
      </c>
      <c r="BI195" s="192">
        <f>IF(N195="nulová",J195,0)</f>
        <v>0</v>
      </c>
      <c r="BJ195" s="19" t="s">
        <v>85</v>
      </c>
      <c r="BK195" s="192">
        <f>ROUND(I195*H195,2)</f>
        <v>0</v>
      </c>
      <c r="BL195" s="19" t="s">
        <v>269</v>
      </c>
      <c r="BM195" s="191" t="s">
        <v>495</v>
      </c>
    </row>
    <row r="196" s="14" customFormat="1">
      <c r="A196" s="14"/>
      <c r="B196" s="210"/>
      <c r="C196" s="14"/>
      <c r="D196" s="193" t="s">
        <v>271</v>
      </c>
      <c r="E196" s="211" t="s">
        <v>1</v>
      </c>
      <c r="F196" s="212" t="s">
        <v>2029</v>
      </c>
      <c r="G196" s="14"/>
      <c r="H196" s="213">
        <v>3.6000000000000001</v>
      </c>
      <c r="I196" s="214"/>
      <c r="J196" s="14"/>
      <c r="K196" s="14"/>
      <c r="L196" s="210"/>
      <c r="M196" s="215"/>
      <c r="N196" s="216"/>
      <c r="O196" s="216"/>
      <c r="P196" s="216"/>
      <c r="Q196" s="216"/>
      <c r="R196" s="216"/>
      <c r="S196" s="216"/>
      <c r="T196" s="217"/>
      <c r="U196" s="14"/>
      <c r="V196" s="14"/>
      <c r="W196" s="14"/>
      <c r="X196" s="14"/>
      <c r="Y196" s="14"/>
      <c r="Z196" s="14"/>
      <c r="AA196" s="14"/>
      <c r="AB196" s="14"/>
      <c r="AC196" s="14"/>
      <c r="AD196" s="14"/>
      <c r="AE196" s="14"/>
      <c r="AT196" s="211" t="s">
        <v>271</v>
      </c>
      <c r="AU196" s="211" t="s">
        <v>87</v>
      </c>
      <c r="AV196" s="14" t="s">
        <v>87</v>
      </c>
      <c r="AW196" s="14" t="s">
        <v>32</v>
      </c>
      <c r="AX196" s="14" t="s">
        <v>77</v>
      </c>
      <c r="AY196" s="211" t="s">
        <v>177</v>
      </c>
    </row>
    <row r="197" s="15" customFormat="1">
      <c r="A197" s="15"/>
      <c r="B197" s="218"/>
      <c r="C197" s="15"/>
      <c r="D197" s="193" t="s">
        <v>271</v>
      </c>
      <c r="E197" s="219" t="s">
        <v>1</v>
      </c>
      <c r="F197" s="220" t="s">
        <v>276</v>
      </c>
      <c r="G197" s="15"/>
      <c r="H197" s="221">
        <v>3.6000000000000001</v>
      </c>
      <c r="I197" s="222"/>
      <c r="J197" s="15"/>
      <c r="K197" s="15"/>
      <c r="L197" s="218"/>
      <c r="M197" s="223"/>
      <c r="N197" s="224"/>
      <c r="O197" s="224"/>
      <c r="P197" s="224"/>
      <c r="Q197" s="224"/>
      <c r="R197" s="224"/>
      <c r="S197" s="224"/>
      <c r="T197" s="225"/>
      <c r="U197" s="15"/>
      <c r="V197" s="15"/>
      <c r="W197" s="15"/>
      <c r="X197" s="15"/>
      <c r="Y197" s="15"/>
      <c r="Z197" s="15"/>
      <c r="AA197" s="15"/>
      <c r="AB197" s="15"/>
      <c r="AC197" s="15"/>
      <c r="AD197" s="15"/>
      <c r="AE197" s="15"/>
      <c r="AT197" s="219" t="s">
        <v>271</v>
      </c>
      <c r="AU197" s="219" t="s">
        <v>87</v>
      </c>
      <c r="AV197" s="15" t="s">
        <v>269</v>
      </c>
      <c r="AW197" s="15" t="s">
        <v>32</v>
      </c>
      <c r="AX197" s="15" t="s">
        <v>85</v>
      </c>
      <c r="AY197" s="219" t="s">
        <v>177</v>
      </c>
    </row>
    <row r="198" s="12" customFormat="1" ht="22.8" customHeight="1">
      <c r="A198" s="12"/>
      <c r="B198" s="166"/>
      <c r="C198" s="12"/>
      <c r="D198" s="167" t="s">
        <v>76</v>
      </c>
      <c r="E198" s="177" t="s">
        <v>235</v>
      </c>
      <c r="F198" s="177" t="s">
        <v>2030</v>
      </c>
      <c r="G198" s="12"/>
      <c r="H198" s="12"/>
      <c r="I198" s="169"/>
      <c r="J198" s="178">
        <f>BK198</f>
        <v>0</v>
      </c>
      <c r="K198" s="12"/>
      <c r="L198" s="166"/>
      <c r="M198" s="171"/>
      <c r="N198" s="172"/>
      <c r="O198" s="172"/>
      <c r="P198" s="173">
        <f>SUM(P199:P254)</f>
        <v>0</v>
      </c>
      <c r="Q198" s="172"/>
      <c r="R198" s="173">
        <f>SUM(R199:R254)</f>
        <v>1.9672553832000002</v>
      </c>
      <c r="S198" s="172"/>
      <c r="T198" s="174">
        <f>SUM(T199:T254)</f>
        <v>0</v>
      </c>
      <c r="U198" s="12"/>
      <c r="V198" s="12"/>
      <c r="W198" s="12"/>
      <c r="X198" s="12"/>
      <c r="Y198" s="12"/>
      <c r="Z198" s="12"/>
      <c r="AA198" s="12"/>
      <c r="AB198" s="12"/>
      <c r="AC198" s="12"/>
      <c r="AD198" s="12"/>
      <c r="AE198" s="12"/>
      <c r="AR198" s="167" t="s">
        <v>85</v>
      </c>
      <c r="AT198" s="175" t="s">
        <v>76</v>
      </c>
      <c r="AU198" s="175" t="s">
        <v>85</v>
      </c>
      <c r="AY198" s="167" t="s">
        <v>177</v>
      </c>
      <c r="BK198" s="176">
        <f>SUM(BK199:BK254)</f>
        <v>0</v>
      </c>
    </row>
    <row r="199" s="2" customFormat="1" ht="24.15" customHeight="1">
      <c r="A199" s="38"/>
      <c r="B199" s="179"/>
      <c r="C199" s="180" t="s">
        <v>7</v>
      </c>
      <c r="D199" s="180" t="s">
        <v>180</v>
      </c>
      <c r="E199" s="181" t="s">
        <v>2031</v>
      </c>
      <c r="F199" s="182" t="s">
        <v>2032</v>
      </c>
      <c r="G199" s="183" t="s">
        <v>369</v>
      </c>
      <c r="H199" s="184">
        <v>2</v>
      </c>
      <c r="I199" s="185"/>
      <c r="J199" s="186">
        <f>ROUND(I199*H199,2)</f>
        <v>0</v>
      </c>
      <c r="K199" s="182" t="s">
        <v>268</v>
      </c>
      <c r="L199" s="39"/>
      <c r="M199" s="187" t="s">
        <v>1</v>
      </c>
      <c r="N199" s="188" t="s">
        <v>42</v>
      </c>
      <c r="O199" s="77"/>
      <c r="P199" s="189">
        <f>O199*H199</f>
        <v>0</v>
      </c>
      <c r="Q199" s="189">
        <v>0</v>
      </c>
      <c r="R199" s="189">
        <f>Q199*H199</f>
        <v>0</v>
      </c>
      <c r="S199" s="189">
        <v>0</v>
      </c>
      <c r="T199" s="190">
        <f>S199*H199</f>
        <v>0</v>
      </c>
      <c r="U199" s="38"/>
      <c r="V199" s="38"/>
      <c r="W199" s="38"/>
      <c r="X199" s="38"/>
      <c r="Y199" s="38"/>
      <c r="Z199" s="38"/>
      <c r="AA199" s="38"/>
      <c r="AB199" s="38"/>
      <c r="AC199" s="38"/>
      <c r="AD199" s="38"/>
      <c r="AE199" s="38"/>
      <c r="AR199" s="191" t="s">
        <v>269</v>
      </c>
      <c r="AT199" s="191" t="s">
        <v>180</v>
      </c>
      <c r="AU199" s="191" t="s">
        <v>87</v>
      </c>
      <c r="AY199" s="19" t="s">
        <v>177</v>
      </c>
      <c r="BE199" s="192">
        <f>IF(N199="základní",J199,0)</f>
        <v>0</v>
      </c>
      <c r="BF199" s="192">
        <f>IF(N199="snížená",J199,0)</f>
        <v>0</v>
      </c>
      <c r="BG199" s="192">
        <f>IF(N199="zákl. přenesená",J199,0)</f>
        <v>0</v>
      </c>
      <c r="BH199" s="192">
        <f>IF(N199="sníž. přenesená",J199,0)</f>
        <v>0</v>
      </c>
      <c r="BI199" s="192">
        <f>IF(N199="nulová",J199,0)</f>
        <v>0</v>
      </c>
      <c r="BJ199" s="19" t="s">
        <v>85</v>
      </c>
      <c r="BK199" s="192">
        <f>ROUND(I199*H199,2)</f>
        <v>0</v>
      </c>
      <c r="BL199" s="19" t="s">
        <v>269</v>
      </c>
      <c r="BM199" s="191" t="s">
        <v>504</v>
      </c>
    </row>
    <row r="200" s="14" customFormat="1">
      <c r="A200" s="14"/>
      <c r="B200" s="210"/>
      <c r="C200" s="14"/>
      <c r="D200" s="193" t="s">
        <v>271</v>
      </c>
      <c r="E200" s="211" t="s">
        <v>1</v>
      </c>
      <c r="F200" s="212" t="s">
        <v>2033</v>
      </c>
      <c r="G200" s="14"/>
      <c r="H200" s="213">
        <v>2</v>
      </c>
      <c r="I200" s="214"/>
      <c r="J200" s="14"/>
      <c r="K200" s="14"/>
      <c r="L200" s="210"/>
      <c r="M200" s="215"/>
      <c r="N200" s="216"/>
      <c r="O200" s="216"/>
      <c r="P200" s="216"/>
      <c r="Q200" s="216"/>
      <c r="R200" s="216"/>
      <c r="S200" s="216"/>
      <c r="T200" s="217"/>
      <c r="U200" s="14"/>
      <c r="V200" s="14"/>
      <c r="W200" s="14"/>
      <c r="X200" s="14"/>
      <c r="Y200" s="14"/>
      <c r="Z200" s="14"/>
      <c r="AA200" s="14"/>
      <c r="AB200" s="14"/>
      <c r="AC200" s="14"/>
      <c r="AD200" s="14"/>
      <c r="AE200" s="14"/>
      <c r="AT200" s="211" t="s">
        <v>271</v>
      </c>
      <c r="AU200" s="211" t="s">
        <v>87</v>
      </c>
      <c r="AV200" s="14" t="s">
        <v>87</v>
      </c>
      <c r="AW200" s="14" t="s">
        <v>32</v>
      </c>
      <c r="AX200" s="14" t="s">
        <v>77</v>
      </c>
      <c r="AY200" s="211" t="s">
        <v>177</v>
      </c>
    </row>
    <row r="201" s="15" customFormat="1">
      <c r="A201" s="15"/>
      <c r="B201" s="218"/>
      <c r="C201" s="15"/>
      <c r="D201" s="193" t="s">
        <v>271</v>
      </c>
      <c r="E201" s="219" t="s">
        <v>1</v>
      </c>
      <c r="F201" s="220" t="s">
        <v>276</v>
      </c>
      <c r="G201" s="15"/>
      <c r="H201" s="221">
        <v>2</v>
      </c>
      <c r="I201" s="222"/>
      <c r="J201" s="15"/>
      <c r="K201" s="15"/>
      <c r="L201" s="218"/>
      <c r="M201" s="223"/>
      <c r="N201" s="224"/>
      <c r="O201" s="224"/>
      <c r="P201" s="224"/>
      <c r="Q201" s="224"/>
      <c r="R201" s="224"/>
      <c r="S201" s="224"/>
      <c r="T201" s="225"/>
      <c r="U201" s="15"/>
      <c r="V201" s="15"/>
      <c r="W201" s="15"/>
      <c r="X201" s="15"/>
      <c r="Y201" s="15"/>
      <c r="Z201" s="15"/>
      <c r="AA201" s="15"/>
      <c r="AB201" s="15"/>
      <c r="AC201" s="15"/>
      <c r="AD201" s="15"/>
      <c r="AE201" s="15"/>
      <c r="AT201" s="219" t="s">
        <v>271</v>
      </c>
      <c r="AU201" s="219" t="s">
        <v>87</v>
      </c>
      <c r="AV201" s="15" t="s">
        <v>269</v>
      </c>
      <c r="AW201" s="15" t="s">
        <v>32</v>
      </c>
      <c r="AX201" s="15" t="s">
        <v>85</v>
      </c>
      <c r="AY201" s="219" t="s">
        <v>177</v>
      </c>
    </row>
    <row r="202" s="2" customFormat="1" ht="24.15" customHeight="1">
      <c r="A202" s="38"/>
      <c r="B202" s="179"/>
      <c r="C202" s="226" t="s">
        <v>380</v>
      </c>
      <c r="D202" s="226" t="s">
        <v>330</v>
      </c>
      <c r="E202" s="227" t="s">
        <v>2034</v>
      </c>
      <c r="F202" s="228" t="s">
        <v>2035</v>
      </c>
      <c r="G202" s="229" t="s">
        <v>369</v>
      </c>
      <c r="H202" s="230">
        <v>2.0600000000000001</v>
      </c>
      <c r="I202" s="231"/>
      <c r="J202" s="232">
        <f>ROUND(I202*H202,2)</f>
        <v>0</v>
      </c>
      <c r="K202" s="228" t="s">
        <v>268</v>
      </c>
      <c r="L202" s="233"/>
      <c r="M202" s="234" t="s">
        <v>1</v>
      </c>
      <c r="N202" s="235" t="s">
        <v>42</v>
      </c>
      <c r="O202" s="77"/>
      <c r="P202" s="189">
        <f>O202*H202</f>
        <v>0</v>
      </c>
      <c r="Q202" s="189">
        <v>0.00027999999999999998</v>
      </c>
      <c r="R202" s="189">
        <f>Q202*H202</f>
        <v>0.00057679999999999993</v>
      </c>
      <c r="S202" s="189">
        <v>0</v>
      </c>
      <c r="T202" s="190">
        <f>S202*H202</f>
        <v>0</v>
      </c>
      <c r="U202" s="38"/>
      <c r="V202" s="38"/>
      <c r="W202" s="38"/>
      <c r="X202" s="38"/>
      <c r="Y202" s="38"/>
      <c r="Z202" s="38"/>
      <c r="AA202" s="38"/>
      <c r="AB202" s="38"/>
      <c r="AC202" s="38"/>
      <c r="AD202" s="38"/>
      <c r="AE202" s="38"/>
      <c r="AR202" s="191" t="s">
        <v>235</v>
      </c>
      <c r="AT202" s="191" t="s">
        <v>330</v>
      </c>
      <c r="AU202" s="191" t="s">
        <v>87</v>
      </c>
      <c r="AY202" s="19" t="s">
        <v>177</v>
      </c>
      <c r="BE202" s="192">
        <f>IF(N202="základní",J202,0)</f>
        <v>0</v>
      </c>
      <c r="BF202" s="192">
        <f>IF(N202="snížená",J202,0)</f>
        <v>0</v>
      </c>
      <c r="BG202" s="192">
        <f>IF(N202="zákl. přenesená",J202,0)</f>
        <v>0</v>
      </c>
      <c r="BH202" s="192">
        <f>IF(N202="sníž. přenesená",J202,0)</f>
        <v>0</v>
      </c>
      <c r="BI202" s="192">
        <f>IF(N202="nulová",J202,0)</f>
        <v>0</v>
      </c>
      <c r="BJ202" s="19" t="s">
        <v>85</v>
      </c>
      <c r="BK202" s="192">
        <f>ROUND(I202*H202,2)</f>
        <v>0</v>
      </c>
      <c r="BL202" s="19" t="s">
        <v>269</v>
      </c>
      <c r="BM202" s="191" t="s">
        <v>514</v>
      </c>
    </row>
    <row r="203" s="14" customFormat="1">
      <c r="A203" s="14"/>
      <c r="B203" s="210"/>
      <c r="C203" s="14"/>
      <c r="D203" s="193" t="s">
        <v>271</v>
      </c>
      <c r="E203" s="211" t="s">
        <v>1</v>
      </c>
      <c r="F203" s="212" t="s">
        <v>2036</v>
      </c>
      <c r="G203" s="14"/>
      <c r="H203" s="213">
        <v>2.0299999999999998</v>
      </c>
      <c r="I203" s="214"/>
      <c r="J203" s="14"/>
      <c r="K203" s="14"/>
      <c r="L203" s="210"/>
      <c r="M203" s="215"/>
      <c r="N203" s="216"/>
      <c r="O203" s="216"/>
      <c r="P203" s="216"/>
      <c r="Q203" s="216"/>
      <c r="R203" s="216"/>
      <c r="S203" s="216"/>
      <c r="T203" s="217"/>
      <c r="U203" s="14"/>
      <c r="V203" s="14"/>
      <c r="W203" s="14"/>
      <c r="X203" s="14"/>
      <c r="Y203" s="14"/>
      <c r="Z203" s="14"/>
      <c r="AA203" s="14"/>
      <c r="AB203" s="14"/>
      <c r="AC203" s="14"/>
      <c r="AD203" s="14"/>
      <c r="AE203" s="14"/>
      <c r="AT203" s="211" t="s">
        <v>271</v>
      </c>
      <c r="AU203" s="211" t="s">
        <v>87</v>
      </c>
      <c r="AV203" s="14" t="s">
        <v>87</v>
      </c>
      <c r="AW203" s="14" t="s">
        <v>32</v>
      </c>
      <c r="AX203" s="14" t="s">
        <v>77</v>
      </c>
      <c r="AY203" s="211" t="s">
        <v>177</v>
      </c>
    </row>
    <row r="204" s="15" customFormat="1">
      <c r="A204" s="15"/>
      <c r="B204" s="218"/>
      <c r="C204" s="15"/>
      <c r="D204" s="193" t="s">
        <v>271</v>
      </c>
      <c r="E204" s="219" t="s">
        <v>1</v>
      </c>
      <c r="F204" s="220" t="s">
        <v>276</v>
      </c>
      <c r="G204" s="15"/>
      <c r="H204" s="221">
        <v>2.0299999999999998</v>
      </c>
      <c r="I204" s="222"/>
      <c r="J204" s="15"/>
      <c r="K204" s="15"/>
      <c r="L204" s="218"/>
      <c r="M204" s="223"/>
      <c r="N204" s="224"/>
      <c r="O204" s="224"/>
      <c r="P204" s="224"/>
      <c r="Q204" s="224"/>
      <c r="R204" s="224"/>
      <c r="S204" s="224"/>
      <c r="T204" s="225"/>
      <c r="U204" s="15"/>
      <c r="V204" s="15"/>
      <c r="W204" s="15"/>
      <c r="X204" s="15"/>
      <c r="Y204" s="15"/>
      <c r="Z204" s="15"/>
      <c r="AA204" s="15"/>
      <c r="AB204" s="15"/>
      <c r="AC204" s="15"/>
      <c r="AD204" s="15"/>
      <c r="AE204" s="15"/>
      <c r="AT204" s="219" t="s">
        <v>271</v>
      </c>
      <c r="AU204" s="219" t="s">
        <v>87</v>
      </c>
      <c r="AV204" s="15" t="s">
        <v>269</v>
      </c>
      <c r="AW204" s="15" t="s">
        <v>32</v>
      </c>
      <c r="AX204" s="15" t="s">
        <v>77</v>
      </c>
      <c r="AY204" s="219" t="s">
        <v>177</v>
      </c>
    </row>
    <row r="205" s="14" customFormat="1">
      <c r="A205" s="14"/>
      <c r="B205" s="210"/>
      <c r="C205" s="14"/>
      <c r="D205" s="193" t="s">
        <v>271</v>
      </c>
      <c r="E205" s="211" t="s">
        <v>1</v>
      </c>
      <c r="F205" s="212" t="s">
        <v>2037</v>
      </c>
      <c r="G205" s="14"/>
      <c r="H205" s="213">
        <v>2.0600000000000001</v>
      </c>
      <c r="I205" s="214"/>
      <c r="J205" s="14"/>
      <c r="K205" s="14"/>
      <c r="L205" s="210"/>
      <c r="M205" s="215"/>
      <c r="N205" s="216"/>
      <c r="O205" s="216"/>
      <c r="P205" s="216"/>
      <c r="Q205" s="216"/>
      <c r="R205" s="216"/>
      <c r="S205" s="216"/>
      <c r="T205" s="217"/>
      <c r="U205" s="14"/>
      <c r="V205" s="14"/>
      <c r="W205" s="14"/>
      <c r="X205" s="14"/>
      <c r="Y205" s="14"/>
      <c r="Z205" s="14"/>
      <c r="AA205" s="14"/>
      <c r="AB205" s="14"/>
      <c r="AC205" s="14"/>
      <c r="AD205" s="14"/>
      <c r="AE205" s="14"/>
      <c r="AT205" s="211" t="s">
        <v>271</v>
      </c>
      <c r="AU205" s="211" t="s">
        <v>87</v>
      </c>
      <c r="AV205" s="14" t="s">
        <v>87</v>
      </c>
      <c r="AW205" s="14" t="s">
        <v>32</v>
      </c>
      <c r="AX205" s="14" t="s">
        <v>77</v>
      </c>
      <c r="AY205" s="211" t="s">
        <v>177</v>
      </c>
    </row>
    <row r="206" s="15" customFormat="1">
      <c r="A206" s="15"/>
      <c r="B206" s="218"/>
      <c r="C206" s="15"/>
      <c r="D206" s="193" t="s">
        <v>271</v>
      </c>
      <c r="E206" s="219" t="s">
        <v>1</v>
      </c>
      <c r="F206" s="220" t="s">
        <v>276</v>
      </c>
      <c r="G206" s="15"/>
      <c r="H206" s="221">
        <v>2.0600000000000001</v>
      </c>
      <c r="I206" s="222"/>
      <c r="J206" s="15"/>
      <c r="K206" s="15"/>
      <c r="L206" s="218"/>
      <c r="M206" s="223"/>
      <c r="N206" s="224"/>
      <c r="O206" s="224"/>
      <c r="P206" s="224"/>
      <c r="Q206" s="224"/>
      <c r="R206" s="224"/>
      <c r="S206" s="224"/>
      <c r="T206" s="225"/>
      <c r="U206" s="15"/>
      <c r="V206" s="15"/>
      <c r="W206" s="15"/>
      <c r="X206" s="15"/>
      <c r="Y206" s="15"/>
      <c r="Z206" s="15"/>
      <c r="AA206" s="15"/>
      <c r="AB206" s="15"/>
      <c r="AC206" s="15"/>
      <c r="AD206" s="15"/>
      <c r="AE206" s="15"/>
      <c r="AT206" s="219" t="s">
        <v>271</v>
      </c>
      <c r="AU206" s="219" t="s">
        <v>87</v>
      </c>
      <c r="AV206" s="15" t="s">
        <v>269</v>
      </c>
      <c r="AW206" s="15" t="s">
        <v>32</v>
      </c>
      <c r="AX206" s="15" t="s">
        <v>85</v>
      </c>
      <c r="AY206" s="219" t="s">
        <v>177</v>
      </c>
    </row>
    <row r="207" s="2" customFormat="1" ht="24.15" customHeight="1">
      <c r="A207" s="38"/>
      <c r="B207" s="179"/>
      <c r="C207" s="226" t="s">
        <v>385</v>
      </c>
      <c r="D207" s="226" t="s">
        <v>330</v>
      </c>
      <c r="E207" s="227" t="s">
        <v>2038</v>
      </c>
      <c r="F207" s="228" t="s">
        <v>2039</v>
      </c>
      <c r="G207" s="229" t="s">
        <v>369</v>
      </c>
      <c r="H207" s="230">
        <v>2</v>
      </c>
      <c r="I207" s="231"/>
      <c r="J207" s="232">
        <f>ROUND(I207*H207,2)</f>
        <v>0</v>
      </c>
      <c r="K207" s="228" t="s">
        <v>268</v>
      </c>
      <c r="L207" s="233"/>
      <c r="M207" s="234" t="s">
        <v>1</v>
      </c>
      <c r="N207" s="235" t="s">
        <v>42</v>
      </c>
      <c r="O207" s="77"/>
      <c r="P207" s="189">
        <f>O207*H207</f>
        <v>0</v>
      </c>
      <c r="Q207" s="189">
        <v>0.0010499999999999999</v>
      </c>
      <c r="R207" s="189">
        <f>Q207*H207</f>
        <v>0.0020999999999999999</v>
      </c>
      <c r="S207" s="189">
        <v>0</v>
      </c>
      <c r="T207" s="190">
        <f>S207*H207</f>
        <v>0</v>
      </c>
      <c r="U207" s="38"/>
      <c r="V207" s="38"/>
      <c r="W207" s="38"/>
      <c r="X207" s="38"/>
      <c r="Y207" s="38"/>
      <c r="Z207" s="38"/>
      <c r="AA207" s="38"/>
      <c r="AB207" s="38"/>
      <c r="AC207" s="38"/>
      <c r="AD207" s="38"/>
      <c r="AE207" s="38"/>
      <c r="AR207" s="191" t="s">
        <v>235</v>
      </c>
      <c r="AT207" s="191" t="s">
        <v>330</v>
      </c>
      <c r="AU207" s="191" t="s">
        <v>87</v>
      </c>
      <c r="AY207" s="19" t="s">
        <v>177</v>
      </c>
      <c r="BE207" s="192">
        <f>IF(N207="základní",J207,0)</f>
        <v>0</v>
      </c>
      <c r="BF207" s="192">
        <f>IF(N207="snížená",J207,0)</f>
        <v>0</v>
      </c>
      <c r="BG207" s="192">
        <f>IF(N207="zákl. přenesená",J207,0)</f>
        <v>0</v>
      </c>
      <c r="BH207" s="192">
        <f>IF(N207="sníž. přenesená",J207,0)</f>
        <v>0</v>
      </c>
      <c r="BI207" s="192">
        <f>IF(N207="nulová",J207,0)</f>
        <v>0</v>
      </c>
      <c r="BJ207" s="19" t="s">
        <v>85</v>
      </c>
      <c r="BK207" s="192">
        <f>ROUND(I207*H207,2)</f>
        <v>0</v>
      </c>
      <c r="BL207" s="19" t="s">
        <v>269</v>
      </c>
      <c r="BM207" s="191" t="s">
        <v>524</v>
      </c>
    </row>
    <row r="208" s="14" customFormat="1">
      <c r="A208" s="14"/>
      <c r="B208" s="210"/>
      <c r="C208" s="14"/>
      <c r="D208" s="193" t="s">
        <v>271</v>
      </c>
      <c r="E208" s="211" t="s">
        <v>1</v>
      </c>
      <c r="F208" s="212" t="s">
        <v>2040</v>
      </c>
      <c r="G208" s="14"/>
      <c r="H208" s="213">
        <v>2</v>
      </c>
      <c r="I208" s="214"/>
      <c r="J208" s="14"/>
      <c r="K208" s="14"/>
      <c r="L208" s="210"/>
      <c r="M208" s="215"/>
      <c r="N208" s="216"/>
      <c r="O208" s="216"/>
      <c r="P208" s="216"/>
      <c r="Q208" s="216"/>
      <c r="R208" s="216"/>
      <c r="S208" s="216"/>
      <c r="T208" s="217"/>
      <c r="U208" s="14"/>
      <c r="V208" s="14"/>
      <c r="W208" s="14"/>
      <c r="X208" s="14"/>
      <c r="Y208" s="14"/>
      <c r="Z208" s="14"/>
      <c r="AA208" s="14"/>
      <c r="AB208" s="14"/>
      <c r="AC208" s="14"/>
      <c r="AD208" s="14"/>
      <c r="AE208" s="14"/>
      <c r="AT208" s="211" t="s">
        <v>271</v>
      </c>
      <c r="AU208" s="211" t="s">
        <v>87</v>
      </c>
      <c r="AV208" s="14" t="s">
        <v>87</v>
      </c>
      <c r="AW208" s="14" t="s">
        <v>32</v>
      </c>
      <c r="AX208" s="14" t="s">
        <v>77</v>
      </c>
      <c r="AY208" s="211" t="s">
        <v>177</v>
      </c>
    </row>
    <row r="209" s="15" customFormat="1">
      <c r="A209" s="15"/>
      <c r="B209" s="218"/>
      <c r="C209" s="15"/>
      <c r="D209" s="193" t="s">
        <v>271</v>
      </c>
      <c r="E209" s="219" t="s">
        <v>1</v>
      </c>
      <c r="F209" s="220" t="s">
        <v>276</v>
      </c>
      <c r="G209" s="15"/>
      <c r="H209" s="221">
        <v>2</v>
      </c>
      <c r="I209" s="222"/>
      <c r="J209" s="15"/>
      <c r="K209" s="15"/>
      <c r="L209" s="218"/>
      <c r="M209" s="223"/>
      <c r="N209" s="224"/>
      <c r="O209" s="224"/>
      <c r="P209" s="224"/>
      <c r="Q209" s="224"/>
      <c r="R209" s="224"/>
      <c r="S209" s="224"/>
      <c r="T209" s="225"/>
      <c r="U209" s="15"/>
      <c r="V209" s="15"/>
      <c r="W209" s="15"/>
      <c r="X209" s="15"/>
      <c r="Y209" s="15"/>
      <c r="Z209" s="15"/>
      <c r="AA209" s="15"/>
      <c r="AB209" s="15"/>
      <c r="AC209" s="15"/>
      <c r="AD209" s="15"/>
      <c r="AE209" s="15"/>
      <c r="AT209" s="219" t="s">
        <v>271</v>
      </c>
      <c r="AU209" s="219" t="s">
        <v>87</v>
      </c>
      <c r="AV209" s="15" t="s">
        <v>269</v>
      </c>
      <c r="AW209" s="15" t="s">
        <v>32</v>
      </c>
      <c r="AX209" s="15" t="s">
        <v>85</v>
      </c>
      <c r="AY209" s="219" t="s">
        <v>177</v>
      </c>
    </row>
    <row r="210" s="2" customFormat="1" ht="24.15" customHeight="1">
      <c r="A210" s="38"/>
      <c r="B210" s="179"/>
      <c r="C210" s="180" t="s">
        <v>389</v>
      </c>
      <c r="D210" s="180" t="s">
        <v>180</v>
      </c>
      <c r="E210" s="181" t="s">
        <v>2041</v>
      </c>
      <c r="F210" s="182" t="s">
        <v>2042</v>
      </c>
      <c r="G210" s="183" t="s">
        <v>369</v>
      </c>
      <c r="H210" s="184">
        <v>44</v>
      </c>
      <c r="I210" s="185"/>
      <c r="J210" s="186">
        <f>ROUND(I210*H210,2)</f>
        <v>0</v>
      </c>
      <c r="K210" s="182" t="s">
        <v>268</v>
      </c>
      <c r="L210" s="39"/>
      <c r="M210" s="187" t="s">
        <v>1</v>
      </c>
      <c r="N210" s="188" t="s">
        <v>42</v>
      </c>
      <c r="O210" s="77"/>
      <c r="P210" s="189">
        <f>O210*H210</f>
        <v>0</v>
      </c>
      <c r="Q210" s="189">
        <v>0.0049057678000000004</v>
      </c>
      <c r="R210" s="189">
        <f>Q210*H210</f>
        <v>0.21585378320000001</v>
      </c>
      <c r="S210" s="189">
        <v>0</v>
      </c>
      <c r="T210" s="190">
        <f>S210*H210</f>
        <v>0</v>
      </c>
      <c r="U210" s="38"/>
      <c r="V210" s="38"/>
      <c r="W210" s="38"/>
      <c r="X210" s="38"/>
      <c r="Y210" s="38"/>
      <c r="Z210" s="38"/>
      <c r="AA210" s="38"/>
      <c r="AB210" s="38"/>
      <c r="AC210" s="38"/>
      <c r="AD210" s="38"/>
      <c r="AE210" s="38"/>
      <c r="AR210" s="191" t="s">
        <v>269</v>
      </c>
      <c r="AT210" s="191" t="s">
        <v>180</v>
      </c>
      <c r="AU210" s="191" t="s">
        <v>87</v>
      </c>
      <c r="AY210" s="19" t="s">
        <v>177</v>
      </c>
      <c r="BE210" s="192">
        <f>IF(N210="základní",J210,0)</f>
        <v>0</v>
      </c>
      <c r="BF210" s="192">
        <f>IF(N210="snížená",J210,0)</f>
        <v>0</v>
      </c>
      <c r="BG210" s="192">
        <f>IF(N210="zákl. přenesená",J210,0)</f>
        <v>0</v>
      </c>
      <c r="BH210" s="192">
        <f>IF(N210="sníž. přenesená",J210,0)</f>
        <v>0</v>
      </c>
      <c r="BI210" s="192">
        <f>IF(N210="nulová",J210,0)</f>
        <v>0</v>
      </c>
      <c r="BJ210" s="19" t="s">
        <v>85</v>
      </c>
      <c r="BK210" s="192">
        <f>ROUND(I210*H210,2)</f>
        <v>0</v>
      </c>
      <c r="BL210" s="19" t="s">
        <v>269</v>
      </c>
      <c r="BM210" s="191" t="s">
        <v>542</v>
      </c>
    </row>
    <row r="211" s="14" customFormat="1">
      <c r="A211" s="14"/>
      <c r="B211" s="210"/>
      <c r="C211" s="14"/>
      <c r="D211" s="193" t="s">
        <v>271</v>
      </c>
      <c r="E211" s="211" t="s">
        <v>1</v>
      </c>
      <c r="F211" s="212" t="s">
        <v>2043</v>
      </c>
      <c r="G211" s="14"/>
      <c r="H211" s="213">
        <v>4</v>
      </c>
      <c r="I211" s="214"/>
      <c r="J211" s="14"/>
      <c r="K211" s="14"/>
      <c r="L211" s="210"/>
      <c r="M211" s="215"/>
      <c r="N211" s="216"/>
      <c r="O211" s="216"/>
      <c r="P211" s="216"/>
      <c r="Q211" s="216"/>
      <c r="R211" s="216"/>
      <c r="S211" s="216"/>
      <c r="T211" s="217"/>
      <c r="U211" s="14"/>
      <c r="V211" s="14"/>
      <c r="W211" s="14"/>
      <c r="X211" s="14"/>
      <c r="Y211" s="14"/>
      <c r="Z211" s="14"/>
      <c r="AA211" s="14"/>
      <c r="AB211" s="14"/>
      <c r="AC211" s="14"/>
      <c r="AD211" s="14"/>
      <c r="AE211" s="14"/>
      <c r="AT211" s="211" t="s">
        <v>271</v>
      </c>
      <c r="AU211" s="211" t="s">
        <v>87</v>
      </c>
      <c r="AV211" s="14" t="s">
        <v>87</v>
      </c>
      <c r="AW211" s="14" t="s">
        <v>32</v>
      </c>
      <c r="AX211" s="14" t="s">
        <v>77</v>
      </c>
      <c r="AY211" s="211" t="s">
        <v>177</v>
      </c>
    </row>
    <row r="212" s="14" customFormat="1">
      <c r="A212" s="14"/>
      <c r="B212" s="210"/>
      <c r="C212" s="14"/>
      <c r="D212" s="193" t="s">
        <v>271</v>
      </c>
      <c r="E212" s="211" t="s">
        <v>1</v>
      </c>
      <c r="F212" s="212" t="s">
        <v>2044</v>
      </c>
      <c r="G212" s="14"/>
      <c r="H212" s="213">
        <v>40</v>
      </c>
      <c r="I212" s="214"/>
      <c r="J212" s="14"/>
      <c r="K212" s="14"/>
      <c r="L212" s="210"/>
      <c r="M212" s="215"/>
      <c r="N212" s="216"/>
      <c r="O212" s="216"/>
      <c r="P212" s="216"/>
      <c r="Q212" s="216"/>
      <c r="R212" s="216"/>
      <c r="S212" s="216"/>
      <c r="T212" s="217"/>
      <c r="U212" s="14"/>
      <c r="V212" s="14"/>
      <c r="W212" s="14"/>
      <c r="X212" s="14"/>
      <c r="Y212" s="14"/>
      <c r="Z212" s="14"/>
      <c r="AA212" s="14"/>
      <c r="AB212" s="14"/>
      <c r="AC212" s="14"/>
      <c r="AD212" s="14"/>
      <c r="AE212" s="14"/>
      <c r="AT212" s="211" t="s">
        <v>271</v>
      </c>
      <c r="AU212" s="211" t="s">
        <v>87</v>
      </c>
      <c r="AV212" s="14" t="s">
        <v>87</v>
      </c>
      <c r="AW212" s="14" t="s">
        <v>32</v>
      </c>
      <c r="AX212" s="14" t="s">
        <v>77</v>
      </c>
      <c r="AY212" s="211" t="s">
        <v>177</v>
      </c>
    </row>
    <row r="213" s="15" customFormat="1">
      <c r="A213" s="15"/>
      <c r="B213" s="218"/>
      <c r="C213" s="15"/>
      <c r="D213" s="193" t="s">
        <v>271</v>
      </c>
      <c r="E213" s="219" t="s">
        <v>1</v>
      </c>
      <c r="F213" s="220" t="s">
        <v>276</v>
      </c>
      <c r="G213" s="15"/>
      <c r="H213" s="221">
        <v>44</v>
      </c>
      <c r="I213" s="222"/>
      <c r="J213" s="15"/>
      <c r="K213" s="15"/>
      <c r="L213" s="218"/>
      <c r="M213" s="223"/>
      <c r="N213" s="224"/>
      <c r="O213" s="224"/>
      <c r="P213" s="224"/>
      <c r="Q213" s="224"/>
      <c r="R213" s="224"/>
      <c r="S213" s="224"/>
      <c r="T213" s="225"/>
      <c r="U213" s="15"/>
      <c r="V213" s="15"/>
      <c r="W213" s="15"/>
      <c r="X213" s="15"/>
      <c r="Y213" s="15"/>
      <c r="Z213" s="15"/>
      <c r="AA213" s="15"/>
      <c r="AB213" s="15"/>
      <c r="AC213" s="15"/>
      <c r="AD213" s="15"/>
      <c r="AE213" s="15"/>
      <c r="AT213" s="219" t="s">
        <v>271</v>
      </c>
      <c r="AU213" s="219" t="s">
        <v>87</v>
      </c>
      <c r="AV213" s="15" t="s">
        <v>269</v>
      </c>
      <c r="AW213" s="15" t="s">
        <v>32</v>
      </c>
      <c r="AX213" s="15" t="s">
        <v>85</v>
      </c>
      <c r="AY213" s="219" t="s">
        <v>177</v>
      </c>
    </row>
    <row r="214" s="2" customFormat="1" ht="16.5" customHeight="1">
      <c r="A214" s="38"/>
      <c r="B214" s="179"/>
      <c r="C214" s="180" t="s">
        <v>217</v>
      </c>
      <c r="D214" s="180" t="s">
        <v>180</v>
      </c>
      <c r="E214" s="181" t="s">
        <v>2045</v>
      </c>
      <c r="F214" s="182" t="s">
        <v>2046</v>
      </c>
      <c r="G214" s="183" t="s">
        <v>327</v>
      </c>
      <c r="H214" s="184">
        <v>1</v>
      </c>
      <c r="I214" s="185"/>
      <c r="J214" s="186">
        <f>ROUND(I214*H214,2)</f>
        <v>0</v>
      </c>
      <c r="K214" s="182" t="s">
        <v>268</v>
      </c>
      <c r="L214" s="39"/>
      <c r="M214" s="187" t="s">
        <v>1</v>
      </c>
      <c r="N214" s="188" t="s">
        <v>42</v>
      </c>
      <c r="O214" s="77"/>
      <c r="P214" s="189">
        <f>O214*H214</f>
        <v>0</v>
      </c>
      <c r="Q214" s="189">
        <v>0.00038000000000000002</v>
      </c>
      <c r="R214" s="189">
        <f>Q214*H214</f>
        <v>0.00038000000000000002</v>
      </c>
      <c r="S214" s="189">
        <v>0</v>
      </c>
      <c r="T214" s="190">
        <f>S214*H214</f>
        <v>0</v>
      </c>
      <c r="U214" s="38"/>
      <c r="V214" s="38"/>
      <c r="W214" s="38"/>
      <c r="X214" s="38"/>
      <c r="Y214" s="38"/>
      <c r="Z214" s="38"/>
      <c r="AA214" s="38"/>
      <c r="AB214" s="38"/>
      <c r="AC214" s="38"/>
      <c r="AD214" s="38"/>
      <c r="AE214" s="38"/>
      <c r="AR214" s="191" t="s">
        <v>269</v>
      </c>
      <c r="AT214" s="191" t="s">
        <v>180</v>
      </c>
      <c r="AU214" s="191" t="s">
        <v>87</v>
      </c>
      <c r="AY214" s="19" t="s">
        <v>177</v>
      </c>
      <c r="BE214" s="192">
        <f>IF(N214="základní",J214,0)</f>
        <v>0</v>
      </c>
      <c r="BF214" s="192">
        <f>IF(N214="snížená",J214,0)</f>
        <v>0</v>
      </c>
      <c r="BG214" s="192">
        <f>IF(N214="zákl. přenesená",J214,0)</f>
        <v>0</v>
      </c>
      <c r="BH214" s="192">
        <f>IF(N214="sníž. přenesená",J214,0)</f>
        <v>0</v>
      </c>
      <c r="BI214" s="192">
        <f>IF(N214="nulová",J214,0)</f>
        <v>0</v>
      </c>
      <c r="BJ214" s="19" t="s">
        <v>85</v>
      </c>
      <c r="BK214" s="192">
        <f>ROUND(I214*H214,2)</f>
        <v>0</v>
      </c>
      <c r="BL214" s="19" t="s">
        <v>269</v>
      </c>
      <c r="BM214" s="191" t="s">
        <v>214</v>
      </c>
    </row>
    <row r="215" s="14" customFormat="1">
      <c r="A215" s="14"/>
      <c r="B215" s="210"/>
      <c r="C215" s="14"/>
      <c r="D215" s="193" t="s">
        <v>271</v>
      </c>
      <c r="E215" s="211" t="s">
        <v>1</v>
      </c>
      <c r="F215" s="212" t="s">
        <v>2047</v>
      </c>
      <c r="G215" s="14"/>
      <c r="H215" s="213">
        <v>1</v>
      </c>
      <c r="I215" s="214"/>
      <c r="J215" s="14"/>
      <c r="K215" s="14"/>
      <c r="L215" s="210"/>
      <c r="M215" s="215"/>
      <c r="N215" s="216"/>
      <c r="O215" s="216"/>
      <c r="P215" s="216"/>
      <c r="Q215" s="216"/>
      <c r="R215" s="216"/>
      <c r="S215" s="216"/>
      <c r="T215" s="217"/>
      <c r="U215" s="14"/>
      <c r="V215" s="14"/>
      <c r="W215" s="14"/>
      <c r="X215" s="14"/>
      <c r="Y215" s="14"/>
      <c r="Z215" s="14"/>
      <c r="AA215" s="14"/>
      <c r="AB215" s="14"/>
      <c r="AC215" s="14"/>
      <c r="AD215" s="14"/>
      <c r="AE215" s="14"/>
      <c r="AT215" s="211" t="s">
        <v>271</v>
      </c>
      <c r="AU215" s="211" t="s">
        <v>87</v>
      </c>
      <c r="AV215" s="14" t="s">
        <v>87</v>
      </c>
      <c r="AW215" s="14" t="s">
        <v>32</v>
      </c>
      <c r="AX215" s="14" t="s">
        <v>77</v>
      </c>
      <c r="AY215" s="211" t="s">
        <v>177</v>
      </c>
    </row>
    <row r="216" s="15" customFormat="1">
      <c r="A216" s="15"/>
      <c r="B216" s="218"/>
      <c r="C216" s="15"/>
      <c r="D216" s="193" t="s">
        <v>271</v>
      </c>
      <c r="E216" s="219" t="s">
        <v>1</v>
      </c>
      <c r="F216" s="220" t="s">
        <v>276</v>
      </c>
      <c r="G216" s="15"/>
      <c r="H216" s="221">
        <v>1</v>
      </c>
      <c r="I216" s="222"/>
      <c r="J216" s="15"/>
      <c r="K216" s="15"/>
      <c r="L216" s="218"/>
      <c r="M216" s="223"/>
      <c r="N216" s="224"/>
      <c r="O216" s="224"/>
      <c r="P216" s="224"/>
      <c r="Q216" s="224"/>
      <c r="R216" s="224"/>
      <c r="S216" s="224"/>
      <c r="T216" s="225"/>
      <c r="U216" s="15"/>
      <c r="V216" s="15"/>
      <c r="W216" s="15"/>
      <c r="X216" s="15"/>
      <c r="Y216" s="15"/>
      <c r="Z216" s="15"/>
      <c r="AA216" s="15"/>
      <c r="AB216" s="15"/>
      <c r="AC216" s="15"/>
      <c r="AD216" s="15"/>
      <c r="AE216" s="15"/>
      <c r="AT216" s="219" t="s">
        <v>271</v>
      </c>
      <c r="AU216" s="219" t="s">
        <v>87</v>
      </c>
      <c r="AV216" s="15" t="s">
        <v>269</v>
      </c>
      <c r="AW216" s="15" t="s">
        <v>32</v>
      </c>
      <c r="AX216" s="15" t="s">
        <v>85</v>
      </c>
      <c r="AY216" s="219" t="s">
        <v>177</v>
      </c>
    </row>
    <row r="217" s="2" customFormat="1" ht="24.15" customHeight="1">
      <c r="A217" s="38"/>
      <c r="B217" s="179"/>
      <c r="C217" s="180" t="s">
        <v>406</v>
      </c>
      <c r="D217" s="180" t="s">
        <v>180</v>
      </c>
      <c r="E217" s="181" t="s">
        <v>2048</v>
      </c>
      <c r="F217" s="182" t="s">
        <v>2049</v>
      </c>
      <c r="G217" s="183" t="s">
        <v>327</v>
      </c>
      <c r="H217" s="184">
        <v>4</v>
      </c>
      <c r="I217" s="185"/>
      <c r="J217" s="186">
        <f>ROUND(I217*H217,2)</f>
        <v>0</v>
      </c>
      <c r="K217" s="182" t="s">
        <v>1</v>
      </c>
      <c r="L217" s="39"/>
      <c r="M217" s="187" t="s">
        <v>1</v>
      </c>
      <c r="N217" s="188" t="s">
        <v>42</v>
      </c>
      <c r="O217" s="77"/>
      <c r="P217" s="189">
        <f>O217*H217</f>
        <v>0</v>
      </c>
      <c r="Q217" s="189">
        <v>0</v>
      </c>
      <c r="R217" s="189">
        <f>Q217*H217</f>
        <v>0</v>
      </c>
      <c r="S217" s="189">
        <v>0</v>
      </c>
      <c r="T217" s="190">
        <f>S217*H217</f>
        <v>0</v>
      </c>
      <c r="U217" s="38"/>
      <c r="V217" s="38"/>
      <c r="W217" s="38"/>
      <c r="X217" s="38"/>
      <c r="Y217" s="38"/>
      <c r="Z217" s="38"/>
      <c r="AA217" s="38"/>
      <c r="AB217" s="38"/>
      <c r="AC217" s="38"/>
      <c r="AD217" s="38"/>
      <c r="AE217" s="38"/>
      <c r="AR217" s="191" t="s">
        <v>269</v>
      </c>
      <c r="AT217" s="191" t="s">
        <v>180</v>
      </c>
      <c r="AU217" s="191" t="s">
        <v>87</v>
      </c>
      <c r="AY217" s="19" t="s">
        <v>177</v>
      </c>
      <c r="BE217" s="192">
        <f>IF(N217="základní",J217,0)</f>
        <v>0</v>
      </c>
      <c r="BF217" s="192">
        <f>IF(N217="snížená",J217,0)</f>
        <v>0</v>
      </c>
      <c r="BG217" s="192">
        <f>IF(N217="zákl. přenesená",J217,0)</f>
        <v>0</v>
      </c>
      <c r="BH217" s="192">
        <f>IF(N217="sníž. přenesená",J217,0)</f>
        <v>0</v>
      </c>
      <c r="BI217" s="192">
        <f>IF(N217="nulová",J217,0)</f>
        <v>0</v>
      </c>
      <c r="BJ217" s="19" t="s">
        <v>85</v>
      </c>
      <c r="BK217" s="192">
        <f>ROUND(I217*H217,2)</f>
        <v>0</v>
      </c>
      <c r="BL217" s="19" t="s">
        <v>269</v>
      </c>
      <c r="BM217" s="191" t="s">
        <v>587</v>
      </c>
    </row>
    <row r="218" s="14" customFormat="1">
      <c r="A218" s="14"/>
      <c r="B218" s="210"/>
      <c r="C218" s="14"/>
      <c r="D218" s="193" t="s">
        <v>271</v>
      </c>
      <c r="E218" s="211" t="s">
        <v>1</v>
      </c>
      <c r="F218" s="212" t="s">
        <v>2050</v>
      </c>
      <c r="G218" s="14"/>
      <c r="H218" s="213">
        <v>2</v>
      </c>
      <c r="I218" s="214"/>
      <c r="J218" s="14"/>
      <c r="K218" s="14"/>
      <c r="L218" s="210"/>
      <c r="M218" s="215"/>
      <c r="N218" s="216"/>
      <c r="O218" s="216"/>
      <c r="P218" s="216"/>
      <c r="Q218" s="216"/>
      <c r="R218" s="216"/>
      <c r="S218" s="216"/>
      <c r="T218" s="217"/>
      <c r="U218" s="14"/>
      <c r="V218" s="14"/>
      <c r="W218" s="14"/>
      <c r="X218" s="14"/>
      <c r="Y218" s="14"/>
      <c r="Z218" s="14"/>
      <c r="AA218" s="14"/>
      <c r="AB218" s="14"/>
      <c r="AC218" s="14"/>
      <c r="AD218" s="14"/>
      <c r="AE218" s="14"/>
      <c r="AT218" s="211" t="s">
        <v>271</v>
      </c>
      <c r="AU218" s="211" t="s">
        <v>87</v>
      </c>
      <c r="AV218" s="14" t="s">
        <v>87</v>
      </c>
      <c r="AW218" s="14" t="s">
        <v>32</v>
      </c>
      <c r="AX218" s="14" t="s">
        <v>77</v>
      </c>
      <c r="AY218" s="211" t="s">
        <v>177</v>
      </c>
    </row>
    <row r="219" s="14" customFormat="1">
      <c r="A219" s="14"/>
      <c r="B219" s="210"/>
      <c r="C219" s="14"/>
      <c r="D219" s="193" t="s">
        <v>271</v>
      </c>
      <c r="E219" s="211" t="s">
        <v>1</v>
      </c>
      <c r="F219" s="212" t="s">
        <v>2051</v>
      </c>
      <c r="G219" s="14"/>
      <c r="H219" s="213">
        <v>2</v>
      </c>
      <c r="I219" s="214"/>
      <c r="J219" s="14"/>
      <c r="K219" s="14"/>
      <c r="L219" s="210"/>
      <c r="M219" s="215"/>
      <c r="N219" s="216"/>
      <c r="O219" s="216"/>
      <c r="P219" s="216"/>
      <c r="Q219" s="216"/>
      <c r="R219" s="216"/>
      <c r="S219" s="216"/>
      <c r="T219" s="217"/>
      <c r="U219" s="14"/>
      <c r="V219" s="14"/>
      <c r="W219" s="14"/>
      <c r="X219" s="14"/>
      <c r="Y219" s="14"/>
      <c r="Z219" s="14"/>
      <c r="AA219" s="14"/>
      <c r="AB219" s="14"/>
      <c r="AC219" s="14"/>
      <c r="AD219" s="14"/>
      <c r="AE219" s="14"/>
      <c r="AT219" s="211" t="s">
        <v>271</v>
      </c>
      <c r="AU219" s="211" t="s">
        <v>87</v>
      </c>
      <c r="AV219" s="14" t="s">
        <v>87</v>
      </c>
      <c r="AW219" s="14" t="s">
        <v>32</v>
      </c>
      <c r="AX219" s="14" t="s">
        <v>77</v>
      </c>
      <c r="AY219" s="211" t="s">
        <v>177</v>
      </c>
    </row>
    <row r="220" s="15" customFormat="1">
      <c r="A220" s="15"/>
      <c r="B220" s="218"/>
      <c r="C220" s="15"/>
      <c r="D220" s="193" t="s">
        <v>271</v>
      </c>
      <c r="E220" s="219" t="s">
        <v>1</v>
      </c>
      <c r="F220" s="220" t="s">
        <v>276</v>
      </c>
      <c r="G220" s="15"/>
      <c r="H220" s="221">
        <v>4</v>
      </c>
      <c r="I220" s="222"/>
      <c r="J220" s="15"/>
      <c r="K220" s="15"/>
      <c r="L220" s="218"/>
      <c r="M220" s="223"/>
      <c r="N220" s="224"/>
      <c r="O220" s="224"/>
      <c r="P220" s="224"/>
      <c r="Q220" s="224"/>
      <c r="R220" s="224"/>
      <c r="S220" s="224"/>
      <c r="T220" s="225"/>
      <c r="U220" s="15"/>
      <c r="V220" s="15"/>
      <c r="W220" s="15"/>
      <c r="X220" s="15"/>
      <c r="Y220" s="15"/>
      <c r="Z220" s="15"/>
      <c r="AA220" s="15"/>
      <c r="AB220" s="15"/>
      <c r="AC220" s="15"/>
      <c r="AD220" s="15"/>
      <c r="AE220" s="15"/>
      <c r="AT220" s="219" t="s">
        <v>271</v>
      </c>
      <c r="AU220" s="219" t="s">
        <v>87</v>
      </c>
      <c r="AV220" s="15" t="s">
        <v>269</v>
      </c>
      <c r="AW220" s="15" t="s">
        <v>32</v>
      </c>
      <c r="AX220" s="15" t="s">
        <v>85</v>
      </c>
      <c r="AY220" s="219" t="s">
        <v>177</v>
      </c>
    </row>
    <row r="221" s="2" customFormat="1" ht="24.15" customHeight="1">
      <c r="A221" s="38"/>
      <c r="B221" s="179"/>
      <c r="C221" s="180" t="s">
        <v>411</v>
      </c>
      <c r="D221" s="180" t="s">
        <v>180</v>
      </c>
      <c r="E221" s="181" t="s">
        <v>2052</v>
      </c>
      <c r="F221" s="182" t="s">
        <v>2053</v>
      </c>
      <c r="G221" s="183" t="s">
        <v>327</v>
      </c>
      <c r="H221" s="184">
        <v>1</v>
      </c>
      <c r="I221" s="185"/>
      <c r="J221" s="186">
        <f>ROUND(I221*H221,2)</f>
        <v>0</v>
      </c>
      <c r="K221" s="182" t="s">
        <v>1</v>
      </c>
      <c r="L221" s="39"/>
      <c r="M221" s="187" t="s">
        <v>1</v>
      </c>
      <c r="N221" s="188" t="s">
        <v>42</v>
      </c>
      <c r="O221" s="77"/>
      <c r="P221" s="189">
        <f>O221*H221</f>
        <v>0</v>
      </c>
      <c r="Q221" s="189">
        <v>0</v>
      </c>
      <c r="R221" s="189">
        <f>Q221*H221</f>
        <v>0</v>
      </c>
      <c r="S221" s="189">
        <v>0</v>
      </c>
      <c r="T221" s="190">
        <f>S221*H221</f>
        <v>0</v>
      </c>
      <c r="U221" s="38"/>
      <c r="V221" s="38"/>
      <c r="W221" s="38"/>
      <c r="X221" s="38"/>
      <c r="Y221" s="38"/>
      <c r="Z221" s="38"/>
      <c r="AA221" s="38"/>
      <c r="AB221" s="38"/>
      <c r="AC221" s="38"/>
      <c r="AD221" s="38"/>
      <c r="AE221" s="38"/>
      <c r="AR221" s="191" t="s">
        <v>269</v>
      </c>
      <c r="AT221" s="191" t="s">
        <v>180</v>
      </c>
      <c r="AU221" s="191" t="s">
        <v>87</v>
      </c>
      <c r="AY221" s="19" t="s">
        <v>177</v>
      </c>
      <c r="BE221" s="192">
        <f>IF(N221="základní",J221,0)</f>
        <v>0</v>
      </c>
      <c r="BF221" s="192">
        <f>IF(N221="snížená",J221,0)</f>
        <v>0</v>
      </c>
      <c r="BG221" s="192">
        <f>IF(N221="zákl. přenesená",J221,0)</f>
        <v>0</v>
      </c>
      <c r="BH221" s="192">
        <f>IF(N221="sníž. přenesená",J221,0)</f>
        <v>0</v>
      </c>
      <c r="BI221" s="192">
        <f>IF(N221="nulová",J221,0)</f>
        <v>0</v>
      </c>
      <c r="BJ221" s="19" t="s">
        <v>85</v>
      </c>
      <c r="BK221" s="192">
        <f>ROUND(I221*H221,2)</f>
        <v>0</v>
      </c>
      <c r="BL221" s="19" t="s">
        <v>269</v>
      </c>
      <c r="BM221" s="191" t="s">
        <v>610</v>
      </c>
    </row>
    <row r="222" s="14" customFormat="1">
      <c r="A222" s="14"/>
      <c r="B222" s="210"/>
      <c r="C222" s="14"/>
      <c r="D222" s="193" t="s">
        <v>271</v>
      </c>
      <c r="E222" s="211" t="s">
        <v>1</v>
      </c>
      <c r="F222" s="212" t="s">
        <v>2054</v>
      </c>
      <c r="G222" s="14"/>
      <c r="H222" s="213">
        <v>1</v>
      </c>
      <c r="I222" s="214"/>
      <c r="J222" s="14"/>
      <c r="K222" s="14"/>
      <c r="L222" s="210"/>
      <c r="M222" s="215"/>
      <c r="N222" s="216"/>
      <c r="O222" s="216"/>
      <c r="P222" s="216"/>
      <c r="Q222" s="216"/>
      <c r="R222" s="216"/>
      <c r="S222" s="216"/>
      <c r="T222" s="217"/>
      <c r="U222" s="14"/>
      <c r="V222" s="14"/>
      <c r="W222" s="14"/>
      <c r="X222" s="14"/>
      <c r="Y222" s="14"/>
      <c r="Z222" s="14"/>
      <c r="AA222" s="14"/>
      <c r="AB222" s="14"/>
      <c r="AC222" s="14"/>
      <c r="AD222" s="14"/>
      <c r="AE222" s="14"/>
      <c r="AT222" s="211" t="s">
        <v>271</v>
      </c>
      <c r="AU222" s="211" t="s">
        <v>87</v>
      </c>
      <c r="AV222" s="14" t="s">
        <v>87</v>
      </c>
      <c r="AW222" s="14" t="s">
        <v>32</v>
      </c>
      <c r="AX222" s="14" t="s">
        <v>77</v>
      </c>
      <c r="AY222" s="211" t="s">
        <v>177</v>
      </c>
    </row>
    <row r="223" s="15" customFormat="1">
      <c r="A223" s="15"/>
      <c r="B223" s="218"/>
      <c r="C223" s="15"/>
      <c r="D223" s="193" t="s">
        <v>271</v>
      </c>
      <c r="E223" s="219" t="s">
        <v>1</v>
      </c>
      <c r="F223" s="220" t="s">
        <v>276</v>
      </c>
      <c r="G223" s="15"/>
      <c r="H223" s="221">
        <v>1</v>
      </c>
      <c r="I223" s="222"/>
      <c r="J223" s="15"/>
      <c r="K223" s="15"/>
      <c r="L223" s="218"/>
      <c r="M223" s="223"/>
      <c r="N223" s="224"/>
      <c r="O223" s="224"/>
      <c r="P223" s="224"/>
      <c r="Q223" s="224"/>
      <c r="R223" s="224"/>
      <c r="S223" s="224"/>
      <c r="T223" s="225"/>
      <c r="U223" s="15"/>
      <c r="V223" s="15"/>
      <c r="W223" s="15"/>
      <c r="X223" s="15"/>
      <c r="Y223" s="15"/>
      <c r="Z223" s="15"/>
      <c r="AA223" s="15"/>
      <c r="AB223" s="15"/>
      <c r="AC223" s="15"/>
      <c r="AD223" s="15"/>
      <c r="AE223" s="15"/>
      <c r="AT223" s="219" t="s">
        <v>271</v>
      </c>
      <c r="AU223" s="219" t="s">
        <v>87</v>
      </c>
      <c r="AV223" s="15" t="s">
        <v>269</v>
      </c>
      <c r="AW223" s="15" t="s">
        <v>32</v>
      </c>
      <c r="AX223" s="15" t="s">
        <v>85</v>
      </c>
      <c r="AY223" s="219" t="s">
        <v>177</v>
      </c>
    </row>
    <row r="224" s="2" customFormat="1" ht="24.15" customHeight="1">
      <c r="A224" s="38"/>
      <c r="B224" s="179"/>
      <c r="C224" s="226" t="s">
        <v>415</v>
      </c>
      <c r="D224" s="226" t="s">
        <v>330</v>
      </c>
      <c r="E224" s="227" t="s">
        <v>2055</v>
      </c>
      <c r="F224" s="228" t="s">
        <v>2056</v>
      </c>
      <c r="G224" s="229" t="s">
        <v>327</v>
      </c>
      <c r="H224" s="230">
        <v>1</v>
      </c>
      <c r="I224" s="231"/>
      <c r="J224" s="232">
        <f>ROUND(I224*H224,2)</f>
        <v>0</v>
      </c>
      <c r="K224" s="228" t="s">
        <v>1</v>
      </c>
      <c r="L224" s="233"/>
      <c r="M224" s="234" t="s">
        <v>1</v>
      </c>
      <c r="N224" s="235" t="s">
        <v>42</v>
      </c>
      <c r="O224" s="77"/>
      <c r="P224" s="189">
        <f>O224*H224</f>
        <v>0</v>
      </c>
      <c r="Q224" s="189">
        <v>0</v>
      </c>
      <c r="R224" s="189">
        <f>Q224*H224</f>
        <v>0</v>
      </c>
      <c r="S224" s="189">
        <v>0</v>
      </c>
      <c r="T224" s="190">
        <f>S224*H224</f>
        <v>0</v>
      </c>
      <c r="U224" s="38"/>
      <c r="V224" s="38"/>
      <c r="W224" s="38"/>
      <c r="X224" s="38"/>
      <c r="Y224" s="38"/>
      <c r="Z224" s="38"/>
      <c r="AA224" s="38"/>
      <c r="AB224" s="38"/>
      <c r="AC224" s="38"/>
      <c r="AD224" s="38"/>
      <c r="AE224" s="38"/>
      <c r="AR224" s="191" t="s">
        <v>235</v>
      </c>
      <c r="AT224" s="191" t="s">
        <v>330</v>
      </c>
      <c r="AU224" s="191" t="s">
        <v>87</v>
      </c>
      <c r="AY224" s="19" t="s">
        <v>177</v>
      </c>
      <c r="BE224" s="192">
        <f>IF(N224="základní",J224,0)</f>
        <v>0</v>
      </c>
      <c r="BF224" s="192">
        <f>IF(N224="snížená",J224,0)</f>
        <v>0</v>
      </c>
      <c r="BG224" s="192">
        <f>IF(N224="zákl. přenesená",J224,0)</f>
        <v>0</v>
      </c>
      <c r="BH224" s="192">
        <f>IF(N224="sníž. přenesená",J224,0)</f>
        <v>0</v>
      </c>
      <c r="BI224" s="192">
        <f>IF(N224="nulová",J224,0)</f>
        <v>0</v>
      </c>
      <c r="BJ224" s="19" t="s">
        <v>85</v>
      </c>
      <c r="BK224" s="192">
        <f>ROUND(I224*H224,2)</f>
        <v>0</v>
      </c>
      <c r="BL224" s="19" t="s">
        <v>269</v>
      </c>
      <c r="BM224" s="191" t="s">
        <v>618</v>
      </c>
    </row>
    <row r="225" s="2" customFormat="1" ht="24.15" customHeight="1">
      <c r="A225" s="38"/>
      <c r="B225" s="179"/>
      <c r="C225" s="226" t="s">
        <v>421</v>
      </c>
      <c r="D225" s="226" t="s">
        <v>330</v>
      </c>
      <c r="E225" s="227" t="s">
        <v>2057</v>
      </c>
      <c r="F225" s="228" t="s">
        <v>2058</v>
      </c>
      <c r="G225" s="229" t="s">
        <v>327</v>
      </c>
      <c r="H225" s="230">
        <v>3</v>
      </c>
      <c r="I225" s="231"/>
      <c r="J225" s="232">
        <f>ROUND(I225*H225,2)</f>
        <v>0</v>
      </c>
      <c r="K225" s="228" t="s">
        <v>268</v>
      </c>
      <c r="L225" s="233"/>
      <c r="M225" s="234" t="s">
        <v>1</v>
      </c>
      <c r="N225" s="235" t="s">
        <v>42</v>
      </c>
      <c r="O225" s="77"/>
      <c r="P225" s="189">
        <f>O225*H225</f>
        <v>0</v>
      </c>
      <c r="Q225" s="189">
        <v>0.50600000000000001</v>
      </c>
      <c r="R225" s="189">
        <f>Q225*H225</f>
        <v>1.518</v>
      </c>
      <c r="S225" s="189">
        <v>0</v>
      </c>
      <c r="T225" s="190">
        <f>S225*H225</f>
        <v>0</v>
      </c>
      <c r="U225" s="38"/>
      <c r="V225" s="38"/>
      <c r="W225" s="38"/>
      <c r="X225" s="38"/>
      <c r="Y225" s="38"/>
      <c r="Z225" s="38"/>
      <c r="AA225" s="38"/>
      <c r="AB225" s="38"/>
      <c r="AC225" s="38"/>
      <c r="AD225" s="38"/>
      <c r="AE225" s="38"/>
      <c r="AR225" s="191" t="s">
        <v>235</v>
      </c>
      <c r="AT225" s="191" t="s">
        <v>330</v>
      </c>
      <c r="AU225" s="191" t="s">
        <v>87</v>
      </c>
      <c r="AY225" s="19" t="s">
        <v>177</v>
      </c>
      <c r="BE225" s="192">
        <f>IF(N225="základní",J225,0)</f>
        <v>0</v>
      </c>
      <c r="BF225" s="192">
        <f>IF(N225="snížená",J225,0)</f>
        <v>0</v>
      </c>
      <c r="BG225" s="192">
        <f>IF(N225="zákl. přenesená",J225,0)</f>
        <v>0</v>
      </c>
      <c r="BH225" s="192">
        <f>IF(N225="sníž. přenesená",J225,0)</f>
        <v>0</v>
      </c>
      <c r="BI225" s="192">
        <f>IF(N225="nulová",J225,0)</f>
        <v>0</v>
      </c>
      <c r="BJ225" s="19" t="s">
        <v>85</v>
      </c>
      <c r="BK225" s="192">
        <f>ROUND(I225*H225,2)</f>
        <v>0</v>
      </c>
      <c r="BL225" s="19" t="s">
        <v>269</v>
      </c>
      <c r="BM225" s="191" t="s">
        <v>631</v>
      </c>
    </row>
    <row r="226" s="2" customFormat="1" ht="24.15" customHeight="1">
      <c r="A226" s="38"/>
      <c r="B226" s="179"/>
      <c r="C226" s="226" t="s">
        <v>431</v>
      </c>
      <c r="D226" s="226" t="s">
        <v>330</v>
      </c>
      <c r="E226" s="227" t="s">
        <v>2059</v>
      </c>
      <c r="F226" s="228" t="s">
        <v>2060</v>
      </c>
      <c r="G226" s="229" t="s">
        <v>327</v>
      </c>
      <c r="H226" s="230">
        <v>2</v>
      </c>
      <c r="I226" s="231"/>
      <c r="J226" s="232">
        <f>ROUND(I226*H226,2)</f>
        <v>0</v>
      </c>
      <c r="K226" s="228" t="s">
        <v>268</v>
      </c>
      <c r="L226" s="233"/>
      <c r="M226" s="234" t="s">
        <v>1</v>
      </c>
      <c r="N226" s="235" t="s">
        <v>42</v>
      </c>
      <c r="O226" s="77"/>
      <c r="P226" s="189">
        <f>O226*H226</f>
        <v>0</v>
      </c>
      <c r="Q226" s="189">
        <v>0.032000000000000001</v>
      </c>
      <c r="R226" s="189">
        <f>Q226*H226</f>
        <v>0.064000000000000001</v>
      </c>
      <c r="S226" s="189">
        <v>0</v>
      </c>
      <c r="T226" s="190">
        <f>S226*H226</f>
        <v>0</v>
      </c>
      <c r="U226" s="38"/>
      <c r="V226" s="38"/>
      <c r="W226" s="38"/>
      <c r="X226" s="38"/>
      <c r="Y226" s="38"/>
      <c r="Z226" s="38"/>
      <c r="AA226" s="38"/>
      <c r="AB226" s="38"/>
      <c r="AC226" s="38"/>
      <c r="AD226" s="38"/>
      <c r="AE226" s="38"/>
      <c r="AR226" s="191" t="s">
        <v>235</v>
      </c>
      <c r="AT226" s="191" t="s">
        <v>330</v>
      </c>
      <c r="AU226" s="191" t="s">
        <v>87</v>
      </c>
      <c r="AY226" s="19" t="s">
        <v>177</v>
      </c>
      <c r="BE226" s="192">
        <f>IF(N226="základní",J226,0)</f>
        <v>0</v>
      </c>
      <c r="BF226" s="192">
        <f>IF(N226="snížená",J226,0)</f>
        <v>0</v>
      </c>
      <c r="BG226" s="192">
        <f>IF(N226="zákl. přenesená",J226,0)</f>
        <v>0</v>
      </c>
      <c r="BH226" s="192">
        <f>IF(N226="sníž. přenesená",J226,0)</f>
        <v>0</v>
      </c>
      <c r="BI226" s="192">
        <f>IF(N226="nulová",J226,0)</f>
        <v>0</v>
      </c>
      <c r="BJ226" s="19" t="s">
        <v>85</v>
      </c>
      <c r="BK226" s="192">
        <f>ROUND(I226*H226,2)</f>
        <v>0</v>
      </c>
      <c r="BL226" s="19" t="s">
        <v>269</v>
      </c>
      <c r="BM226" s="191" t="s">
        <v>642</v>
      </c>
    </row>
    <row r="227" s="2" customFormat="1" ht="24.15" customHeight="1">
      <c r="A227" s="38"/>
      <c r="B227" s="179"/>
      <c r="C227" s="226" t="s">
        <v>436</v>
      </c>
      <c r="D227" s="226" t="s">
        <v>330</v>
      </c>
      <c r="E227" s="227" t="s">
        <v>2061</v>
      </c>
      <c r="F227" s="228" t="s">
        <v>2062</v>
      </c>
      <c r="G227" s="229" t="s">
        <v>327</v>
      </c>
      <c r="H227" s="230">
        <v>3</v>
      </c>
      <c r="I227" s="231"/>
      <c r="J227" s="232">
        <f>ROUND(I227*H227,2)</f>
        <v>0</v>
      </c>
      <c r="K227" s="228" t="s">
        <v>1</v>
      </c>
      <c r="L227" s="233"/>
      <c r="M227" s="234" t="s">
        <v>1</v>
      </c>
      <c r="N227" s="235" t="s">
        <v>42</v>
      </c>
      <c r="O227" s="77"/>
      <c r="P227" s="189">
        <f>O227*H227</f>
        <v>0</v>
      </c>
      <c r="Q227" s="189">
        <v>0</v>
      </c>
      <c r="R227" s="189">
        <f>Q227*H227</f>
        <v>0</v>
      </c>
      <c r="S227" s="189">
        <v>0</v>
      </c>
      <c r="T227" s="190">
        <f>S227*H227</f>
        <v>0</v>
      </c>
      <c r="U227" s="38"/>
      <c r="V227" s="38"/>
      <c r="W227" s="38"/>
      <c r="X227" s="38"/>
      <c r="Y227" s="38"/>
      <c r="Z227" s="38"/>
      <c r="AA227" s="38"/>
      <c r="AB227" s="38"/>
      <c r="AC227" s="38"/>
      <c r="AD227" s="38"/>
      <c r="AE227" s="38"/>
      <c r="AR227" s="191" t="s">
        <v>235</v>
      </c>
      <c r="AT227" s="191" t="s">
        <v>330</v>
      </c>
      <c r="AU227" s="191" t="s">
        <v>87</v>
      </c>
      <c r="AY227" s="19" t="s">
        <v>177</v>
      </c>
      <c r="BE227" s="192">
        <f>IF(N227="základní",J227,0)</f>
        <v>0</v>
      </c>
      <c r="BF227" s="192">
        <f>IF(N227="snížená",J227,0)</f>
        <v>0</v>
      </c>
      <c r="BG227" s="192">
        <f>IF(N227="zákl. přenesená",J227,0)</f>
        <v>0</v>
      </c>
      <c r="BH227" s="192">
        <f>IF(N227="sníž. přenesená",J227,0)</f>
        <v>0</v>
      </c>
      <c r="BI227" s="192">
        <f>IF(N227="nulová",J227,0)</f>
        <v>0</v>
      </c>
      <c r="BJ227" s="19" t="s">
        <v>85</v>
      </c>
      <c r="BK227" s="192">
        <f>ROUND(I227*H227,2)</f>
        <v>0</v>
      </c>
      <c r="BL227" s="19" t="s">
        <v>269</v>
      </c>
      <c r="BM227" s="191" t="s">
        <v>653</v>
      </c>
    </row>
    <row r="228" s="2" customFormat="1" ht="24.15" customHeight="1">
      <c r="A228" s="38"/>
      <c r="B228" s="179"/>
      <c r="C228" s="180" t="s">
        <v>440</v>
      </c>
      <c r="D228" s="180" t="s">
        <v>180</v>
      </c>
      <c r="E228" s="181" t="s">
        <v>2063</v>
      </c>
      <c r="F228" s="182" t="s">
        <v>2064</v>
      </c>
      <c r="G228" s="183" t="s">
        <v>327</v>
      </c>
      <c r="H228" s="184">
        <v>1</v>
      </c>
      <c r="I228" s="185"/>
      <c r="J228" s="186">
        <f>ROUND(I228*H228,2)</f>
        <v>0</v>
      </c>
      <c r="K228" s="182" t="s">
        <v>1</v>
      </c>
      <c r="L228" s="39"/>
      <c r="M228" s="187" t="s">
        <v>1</v>
      </c>
      <c r="N228" s="188" t="s">
        <v>42</v>
      </c>
      <c r="O228" s="77"/>
      <c r="P228" s="189">
        <f>O228*H228</f>
        <v>0</v>
      </c>
      <c r="Q228" s="189">
        <v>0</v>
      </c>
      <c r="R228" s="189">
        <f>Q228*H228</f>
        <v>0</v>
      </c>
      <c r="S228" s="189">
        <v>0</v>
      </c>
      <c r="T228" s="190">
        <f>S228*H228</f>
        <v>0</v>
      </c>
      <c r="U228" s="38"/>
      <c r="V228" s="38"/>
      <c r="W228" s="38"/>
      <c r="X228" s="38"/>
      <c r="Y228" s="38"/>
      <c r="Z228" s="38"/>
      <c r="AA228" s="38"/>
      <c r="AB228" s="38"/>
      <c r="AC228" s="38"/>
      <c r="AD228" s="38"/>
      <c r="AE228" s="38"/>
      <c r="AR228" s="191" t="s">
        <v>269</v>
      </c>
      <c r="AT228" s="191" t="s">
        <v>180</v>
      </c>
      <c r="AU228" s="191" t="s">
        <v>87</v>
      </c>
      <c r="AY228" s="19" t="s">
        <v>177</v>
      </c>
      <c r="BE228" s="192">
        <f>IF(N228="základní",J228,0)</f>
        <v>0</v>
      </c>
      <c r="BF228" s="192">
        <f>IF(N228="snížená",J228,0)</f>
        <v>0</v>
      </c>
      <c r="BG228" s="192">
        <f>IF(N228="zákl. přenesená",J228,0)</f>
        <v>0</v>
      </c>
      <c r="BH228" s="192">
        <f>IF(N228="sníž. přenesená",J228,0)</f>
        <v>0</v>
      </c>
      <c r="BI228" s="192">
        <f>IF(N228="nulová",J228,0)</f>
        <v>0</v>
      </c>
      <c r="BJ228" s="19" t="s">
        <v>85</v>
      </c>
      <c r="BK228" s="192">
        <f>ROUND(I228*H228,2)</f>
        <v>0</v>
      </c>
      <c r="BL228" s="19" t="s">
        <v>269</v>
      </c>
      <c r="BM228" s="191" t="s">
        <v>664</v>
      </c>
    </row>
    <row r="229" s="14" customFormat="1">
      <c r="A229" s="14"/>
      <c r="B229" s="210"/>
      <c r="C229" s="14"/>
      <c r="D229" s="193" t="s">
        <v>271</v>
      </c>
      <c r="E229" s="211" t="s">
        <v>1</v>
      </c>
      <c r="F229" s="212" t="s">
        <v>2065</v>
      </c>
      <c r="G229" s="14"/>
      <c r="H229" s="213">
        <v>1</v>
      </c>
      <c r="I229" s="214"/>
      <c r="J229" s="14"/>
      <c r="K229" s="14"/>
      <c r="L229" s="210"/>
      <c r="M229" s="215"/>
      <c r="N229" s="216"/>
      <c r="O229" s="216"/>
      <c r="P229" s="216"/>
      <c r="Q229" s="216"/>
      <c r="R229" s="216"/>
      <c r="S229" s="216"/>
      <c r="T229" s="217"/>
      <c r="U229" s="14"/>
      <c r="V229" s="14"/>
      <c r="W229" s="14"/>
      <c r="X229" s="14"/>
      <c r="Y229" s="14"/>
      <c r="Z229" s="14"/>
      <c r="AA229" s="14"/>
      <c r="AB229" s="14"/>
      <c r="AC229" s="14"/>
      <c r="AD229" s="14"/>
      <c r="AE229" s="14"/>
      <c r="AT229" s="211" t="s">
        <v>271</v>
      </c>
      <c r="AU229" s="211" t="s">
        <v>87</v>
      </c>
      <c r="AV229" s="14" t="s">
        <v>87</v>
      </c>
      <c r="AW229" s="14" t="s">
        <v>32</v>
      </c>
      <c r="AX229" s="14" t="s">
        <v>77</v>
      </c>
      <c r="AY229" s="211" t="s">
        <v>177</v>
      </c>
    </row>
    <row r="230" s="15" customFormat="1">
      <c r="A230" s="15"/>
      <c r="B230" s="218"/>
      <c r="C230" s="15"/>
      <c r="D230" s="193" t="s">
        <v>271</v>
      </c>
      <c r="E230" s="219" t="s">
        <v>1</v>
      </c>
      <c r="F230" s="220" t="s">
        <v>276</v>
      </c>
      <c r="G230" s="15"/>
      <c r="H230" s="221">
        <v>1</v>
      </c>
      <c r="I230" s="222"/>
      <c r="J230" s="15"/>
      <c r="K230" s="15"/>
      <c r="L230" s="218"/>
      <c r="M230" s="223"/>
      <c r="N230" s="224"/>
      <c r="O230" s="224"/>
      <c r="P230" s="224"/>
      <c r="Q230" s="224"/>
      <c r="R230" s="224"/>
      <c r="S230" s="224"/>
      <c r="T230" s="225"/>
      <c r="U230" s="15"/>
      <c r="V230" s="15"/>
      <c r="W230" s="15"/>
      <c r="X230" s="15"/>
      <c r="Y230" s="15"/>
      <c r="Z230" s="15"/>
      <c r="AA230" s="15"/>
      <c r="AB230" s="15"/>
      <c r="AC230" s="15"/>
      <c r="AD230" s="15"/>
      <c r="AE230" s="15"/>
      <c r="AT230" s="219" t="s">
        <v>271</v>
      </c>
      <c r="AU230" s="219" t="s">
        <v>87</v>
      </c>
      <c r="AV230" s="15" t="s">
        <v>269</v>
      </c>
      <c r="AW230" s="15" t="s">
        <v>32</v>
      </c>
      <c r="AX230" s="15" t="s">
        <v>85</v>
      </c>
      <c r="AY230" s="219" t="s">
        <v>177</v>
      </c>
    </row>
    <row r="231" s="2" customFormat="1" ht="24.15" customHeight="1">
      <c r="A231" s="38"/>
      <c r="B231" s="179"/>
      <c r="C231" s="226" t="s">
        <v>445</v>
      </c>
      <c r="D231" s="226" t="s">
        <v>330</v>
      </c>
      <c r="E231" s="227" t="s">
        <v>2066</v>
      </c>
      <c r="F231" s="228" t="s">
        <v>2067</v>
      </c>
      <c r="G231" s="229" t="s">
        <v>327</v>
      </c>
      <c r="H231" s="230">
        <v>1</v>
      </c>
      <c r="I231" s="231"/>
      <c r="J231" s="232">
        <f>ROUND(I231*H231,2)</f>
        <v>0</v>
      </c>
      <c r="K231" s="228" t="s">
        <v>268</v>
      </c>
      <c r="L231" s="233"/>
      <c r="M231" s="234" t="s">
        <v>1</v>
      </c>
      <c r="N231" s="235" t="s">
        <v>42</v>
      </c>
      <c r="O231" s="77"/>
      <c r="P231" s="189">
        <f>O231*H231</f>
        <v>0</v>
      </c>
      <c r="Q231" s="189">
        <v>0.080000000000000002</v>
      </c>
      <c r="R231" s="189">
        <f>Q231*H231</f>
        <v>0.080000000000000002</v>
      </c>
      <c r="S231" s="189">
        <v>0</v>
      </c>
      <c r="T231" s="190">
        <f>S231*H231</f>
        <v>0</v>
      </c>
      <c r="U231" s="38"/>
      <c r="V231" s="38"/>
      <c r="W231" s="38"/>
      <c r="X231" s="38"/>
      <c r="Y231" s="38"/>
      <c r="Z231" s="38"/>
      <c r="AA231" s="38"/>
      <c r="AB231" s="38"/>
      <c r="AC231" s="38"/>
      <c r="AD231" s="38"/>
      <c r="AE231" s="38"/>
      <c r="AR231" s="191" t="s">
        <v>235</v>
      </c>
      <c r="AT231" s="191" t="s">
        <v>330</v>
      </c>
      <c r="AU231" s="191" t="s">
        <v>87</v>
      </c>
      <c r="AY231" s="19" t="s">
        <v>177</v>
      </c>
      <c r="BE231" s="192">
        <f>IF(N231="základní",J231,0)</f>
        <v>0</v>
      </c>
      <c r="BF231" s="192">
        <f>IF(N231="snížená",J231,0)</f>
        <v>0</v>
      </c>
      <c r="BG231" s="192">
        <f>IF(N231="zákl. přenesená",J231,0)</f>
        <v>0</v>
      </c>
      <c r="BH231" s="192">
        <f>IF(N231="sníž. přenesená",J231,0)</f>
        <v>0</v>
      </c>
      <c r="BI231" s="192">
        <f>IF(N231="nulová",J231,0)</f>
        <v>0</v>
      </c>
      <c r="BJ231" s="19" t="s">
        <v>85</v>
      </c>
      <c r="BK231" s="192">
        <f>ROUND(I231*H231,2)</f>
        <v>0</v>
      </c>
      <c r="BL231" s="19" t="s">
        <v>269</v>
      </c>
      <c r="BM231" s="191" t="s">
        <v>674</v>
      </c>
    </row>
    <row r="232" s="2" customFormat="1" ht="24.15" customHeight="1">
      <c r="A232" s="38"/>
      <c r="B232" s="179"/>
      <c r="C232" s="226" t="s">
        <v>449</v>
      </c>
      <c r="D232" s="226" t="s">
        <v>330</v>
      </c>
      <c r="E232" s="227" t="s">
        <v>2068</v>
      </c>
      <c r="F232" s="228" t="s">
        <v>2069</v>
      </c>
      <c r="G232" s="229" t="s">
        <v>327</v>
      </c>
      <c r="H232" s="230">
        <v>1</v>
      </c>
      <c r="I232" s="231"/>
      <c r="J232" s="232">
        <f>ROUND(I232*H232,2)</f>
        <v>0</v>
      </c>
      <c r="K232" s="228" t="s">
        <v>1</v>
      </c>
      <c r="L232" s="233"/>
      <c r="M232" s="234" t="s">
        <v>1</v>
      </c>
      <c r="N232" s="235" t="s">
        <v>42</v>
      </c>
      <c r="O232" s="77"/>
      <c r="P232" s="189">
        <f>O232*H232</f>
        <v>0</v>
      </c>
      <c r="Q232" s="189">
        <v>0</v>
      </c>
      <c r="R232" s="189">
        <f>Q232*H232</f>
        <v>0</v>
      </c>
      <c r="S232" s="189">
        <v>0</v>
      </c>
      <c r="T232" s="190">
        <f>S232*H232</f>
        <v>0</v>
      </c>
      <c r="U232" s="38"/>
      <c r="V232" s="38"/>
      <c r="W232" s="38"/>
      <c r="X232" s="38"/>
      <c r="Y232" s="38"/>
      <c r="Z232" s="38"/>
      <c r="AA232" s="38"/>
      <c r="AB232" s="38"/>
      <c r="AC232" s="38"/>
      <c r="AD232" s="38"/>
      <c r="AE232" s="38"/>
      <c r="AR232" s="191" t="s">
        <v>235</v>
      </c>
      <c r="AT232" s="191" t="s">
        <v>330</v>
      </c>
      <c r="AU232" s="191" t="s">
        <v>87</v>
      </c>
      <c r="AY232" s="19" t="s">
        <v>177</v>
      </c>
      <c r="BE232" s="192">
        <f>IF(N232="základní",J232,0)</f>
        <v>0</v>
      </c>
      <c r="BF232" s="192">
        <f>IF(N232="snížená",J232,0)</f>
        <v>0</v>
      </c>
      <c r="BG232" s="192">
        <f>IF(N232="zákl. přenesená",J232,0)</f>
        <v>0</v>
      </c>
      <c r="BH232" s="192">
        <f>IF(N232="sníž. přenesená",J232,0)</f>
        <v>0</v>
      </c>
      <c r="BI232" s="192">
        <f>IF(N232="nulová",J232,0)</f>
        <v>0</v>
      </c>
      <c r="BJ232" s="19" t="s">
        <v>85</v>
      </c>
      <c r="BK232" s="192">
        <f>ROUND(I232*H232,2)</f>
        <v>0</v>
      </c>
      <c r="BL232" s="19" t="s">
        <v>269</v>
      </c>
      <c r="BM232" s="191" t="s">
        <v>684</v>
      </c>
    </row>
    <row r="233" s="14" customFormat="1">
      <c r="A233" s="14"/>
      <c r="B233" s="210"/>
      <c r="C233" s="14"/>
      <c r="D233" s="193" t="s">
        <v>271</v>
      </c>
      <c r="E233" s="211" t="s">
        <v>1</v>
      </c>
      <c r="F233" s="212" t="s">
        <v>2070</v>
      </c>
      <c r="G233" s="14"/>
      <c r="H233" s="213">
        <v>1</v>
      </c>
      <c r="I233" s="214"/>
      <c r="J233" s="14"/>
      <c r="K233" s="14"/>
      <c r="L233" s="210"/>
      <c r="M233" s="215"/>
      <c r="N233" s="216"/>
      <c r="O233" s="216"/>
      <c r="P233" s="216"/>
      <c r="Q233" s="216"/>
      <c r="R233" s="216"/>
      <c r="S233" s="216"/>
      <c r="T233" s="217"/>
      <c r="U233" s="14"/>
      <c r="V233" s="14"/>
      <c r="W233" s="14"/>
      <c r="X233" s="14"/>
      <c r="Y233" s="14"/>
      <c r="Z233" s="14"/>
      <c r="AA233" s="14"/>
      <c r="AB233" s="14"/>
      <c r="AC233" s="14"/>
      <c r="AD233" s="14"/>
      <c r="AE233" s="14"/>
      <c r="AT233" s="211" t="s">
        <v>271</v>
      </c>
      <c r="AU233" s="211" t="s">
        <v>87</v>
      </c>
      <c r="AV233" s="14" t="s">
        <v>87</v>
      </c>
      <c r="AW233" s="14" t="s">
        <v>32</v>
      </c>
      <c r="AX233" s="14" t="s">
        <v>77</v>
      </c>
      <c r="AY233" s="211" t="s">
        <v>177</v>
      </c>
    </row>
    <row r="234" s="15" customFormat="1">
      <c r="A234" s="15"/>
      <c r="B234" s="218"/>
      <c r="C234" s="15"/>
      <c r="D234" s="193" t="s">
        <v>271</v>
      </c>
      <c r="E234" s="219" t="s">
        <v>1</v>
      </c>
      <c r="F234" s="220" t="s">
        <v>276</v>
      </c>
      <c r="G234" s="15"/>
      <c r="H234" s="221">
        <v>1</v>
      </c>
      <c r="I234" s="222"/>
      <c r="J234" s="15"/>
      <c r="K234" s="15"/>
      <c r="L234" s="218"/>
      <c r="M234" s="223"/>
      <c r="N234" s="224"/>
      <c r="O234" s="224"/>
      <c r="P234" s="224"/>
      <c r="Q234" s="224"/>
      <c r="R234" s="224"/>
      <c r="S234" s="224"/>
      <c r="T234" s="225"/>
      <c r="U234" s="15"/>
      <c r="V234" s="15"/>
      <c r="W234" s="15"/>
      <c r="X234" s="15"/>
      <c r="Y234" s="15"/>
      <c r="Z234" s="15"/>
      <c r="AA234" s="15"/>
      <c r="AB234" s="15"/>
      <c r="AC234" s="15"/>
      <c r="AD234" s="15"/>
      <c r="AE234" s="15"/>
      <c r="AT234" s="219" t="s">
        <v>271</v>
      </c>
      <c r="AU234" s="219" t="s">
        <v>87</v>
      </c>
      <c r="AV234" s="15" t="s">
        <v>269</v>
      </c>
      <c r="AW234" s="15" t="s">
        <v>32</v>
      </c>
      <c r="AX234" s="15" t="s">
        <v>85</v>
      </c>
      <c r="AY234" s="219" t="s">
        <v>177</v>
      </c>
    </row>
    <row r="235" s="2" customFormat="1" ht="24.15" customHeight="1">
      <c r="A235" s="38"/>
      <c r="B235" s="179"/>
      <c r="C235" s="180" t="s">
        <v>454</v>
      </c>
      <c r="D235" s="180" t="s">
        <v>180</v>
      </c>
      <c r="E235" s="181" t="s">
        <v>2071</v>
      </c>
      <c r="F235" s="182" t="s">
        <v>2072</v>
      </c>
      <c r="G235" s="183" t="s">
        <v>327</v>
      </c>
      <c r="H235" s="184">
        <v>1</v>
      </c>
      <c r="I235" s="185"/>
      <c r="J235" s="186">
        <f>ROUND(I235*H235,2)</f>
        <v>0</v>
      </c>
      <c r="K235" s="182" t="s">
        <v>268</v>
      </c>
      <c r="L235" s="39"/>
      <c r="M235" s="187" t="s">
        <v>1</v>
      </c>
      <c r="N235" s="188" t="s">
        <v>42</v>
      </c>
      <c r="O235" s="77"/>
      <c r="P235" s="189">
        <f>O235*H235</f>
        <v>0</v>
      </c>
      <c r="Q235" s="189">
        <v>0.068771600000000002</v>
      </c>
      <c r="R235" s="189">
        <f>Q235*H235</f>
        <v>0.068771600000000002</v>
      </c>
      <c r="S235" s="189">
        <v>0</v>
      </c>
      <c r="T235" s="190">
        <f>S235*H235</f>
        <v>0</v>
      </c>
      <c r="U235" s="38"/>
      <c r="V235" s="38"/>
      <c r="W235" s="38"/>
      <c r="X235" s="38"/>
      <c r="Y235" s="38"/>
      <c r="Z235" s="38"/>
      <c r="AA235" s="38"/>
      <c r="AB235" s="38"/>
      <c r="AC235" s="38"/>
      <c r="AD235" s="38"/>
      <c r="AE235" s="38"/>
      <c r="AR235" s="191" t="s">
        <v>269</v>
      </c>
      <c r="AT235" s="191" t="s">
        <v>180</v>
      </c>
      <c r="AU235" s="191" t="s">
        <v>87</v>
      </c>
      <c r="AY235" s="19" t="s">
        <v>177</v>
      </c>
      <c r="BE235" s="192">
        <f>IF(N235="základní",J235,0)</f>
        <v>0</v>
      </c>
      <c r="BF235" s="192">
        <f>IF(N235="snížená",J235,0)</f>
        <v>0</v>
      </c>
      <c r="BG235" s="192">
        <f>IF(N235="zákl. přenesená",J235,0)</f>
        <v>0</v>
      </c>
      <c r="BH235" s="192">
        <f>IF(N235="sníž. přenesená",J235,0)</f>
        <v>0</v>
      </c>
      <c r="BI235" s="192">
        <f>IF(N235="nulová",J235,0)</f>
        <v>0</v>
      </c>
      <c r="BJ235" s="19" t="s">
        <v>85</v>
      </c>
      <c r="BK235" s="192">
        <f>ROUND(I235*H235,2)</f>
        <v>0</v>
      </c>
      <c r="BL235" s="19" t="s">
        <v>269</v>
      </c>
      <c r="BM235" s="191" t="s">
        <v>694</v>
      </c>
    </row>
    <row r="236" s="14" customFormat="1">
      <c r="A236" s="14"/>
      <c r="B236" s="210"/>
      <c r="C236" s="14"/>
      <c r="D236" s="193" t="s">
        <v>271</v>
      </c>
      <c r="E236" s="211" t="s">
        <v>1</v>
      </c>
      <c r="F236" s="212" t="s">
        <v>2073</v>
      </c>
      <c r="G236" s="14"/>
      <c r="H236" s="213">
        <v>1</v>
      </c>
      <c r="I236" s="214"/>
      <c r="J236" s="14"/>
      <c r="K236" s="14"/>
      <c r="L236" s="210"/>
      <c r="M236" s="215"/>
      <c r="N236" s="216"/>
      <c r="O236" s="216"/>
      <c r="P236" s="216"/>
      <c r="Q236" s="216"/>
      <c r="R236" s="216"/>
      <c r="S236" s="216"/>
      <c r="T236" s="217"/>
      <c r="U236" s="14"/>
      <c r="V236" s="14"/>
      <c r="W236" s="14"/>
      <c r="X236" s="14"/>
      <c r="Y236" s="14"/>
      <c r="Z236" s="14"/>
      <c r="AA236" s="14"/>
      <c r="AB236" s="14"/>
      <c r="AC236" s="14"/>
      <c r="AD236" s="14"/>
      <c r="AE236" s="14"/>
      <c r="AT236" s="211" t="s">
        <v>271</v>
      </c>
      <c r="AU236" s="211" t="s">
        <v>87</v>
      </c>
      <c r="AV236" s="14" t="s">
        <v>87</v>
      </c>
      <c r="AW236" s="14" t="s">
        <v>32</v>
      </c>
      <c r="AX236" s="14" t="s">
        <v>77</v>
      </c>
      <c r="AY236" s="211" t="s">
        <v>177</v>
      </c>
    </row>
    <row r="237" s="15" customFormat="1">
      <c r="A237" s="15"/>
      <c r="B237" s="218"/>
      <c r="C237" s="15"/>
      <c r="D237" s="193" t="s">
        <v>271</v>
      </c>
      <c r="E237" s="219" t="s">
        <v>1</v>
      </c>
      <c r="F237" s="220" t="s">
        <v>276</v>
      </c>
      <c r="G237" s="15"/>
      <c r="H237" s="221">
        <v>1</v>
      </c>
      <c r="I237" s="222"/>
      <c r="J237" s="15"/>
      <c r="K237" s="15"/>
      <c r="L237" s="218"/>
      <c r="M237" s="223"/>
      <c r="N237" s="224"/>
      <c r="O237" s="224"/>
      <c r="P237" s="224"/>
      <c r="Q237" s="224"/>
      <c r="R237" s="224"/>
      <c r="S237" s="224"/>
      <c r="T237" s="225"/>
      <c r="U237" s="15"/>
      <c r="V237" s="15"/>
      <c r="W237" s="15"/>
      <c r="X237" s="15"/>
      <c r="Y237" s="15"/>
      <c r="Z237" s="15"/>
      <c r="AA237" s="15"/>
      <c r="AB237" s="15"/>
      <c r="AC237" s="15"/>
      <c r="AD237" s="15"/>
      <c r="AE237" s="15"/>
      <c r="AT237" s="219" t="s">
        <v>271</v>
      </c>
      <c r="AU237" s="219" t="s">
        <v>87</v>
      </c>
      <c r="AV237" s="15" t="s">
        <v>269</v>
      </c>
      <c r="AW237" s="15" t="s">
        <v>32</v>
      </c>
      <c r="AX237" s="15" t="s">
        <v>85</v>
      </c>
      <c r="AY237" s="219" t="s">
        <v>177</v>
      </c>
    </row>
    <row r="238" s="2" customFormat="1" ht="33" customHeight="1">
      <c r="A238" s="38"/>
      <c r="B238" s="179"/>
      <c r="C238" s="180" t="s">
        <v>459</v>
      </c>
      <c r="D238" s="180" t="s">
        <v>180</v>
      </c>
      <c r="E238" s="181" t="s">
        <v>2074</v>
      </c>
      <c r="F238" s="182" t="s">
        <v>2075</v>
      </c>
      <c r="G238" s="183" t="s">
        <v>327</v>
      </c>
      <c r="H238" s="184">
        <v>1</v>
      </c>
      <c r="I238" s="185"/>
      <c r="J238" s="186">
        <f>ROUND(I238*H238,2)</f>
        <v>0</v>
      </c>
      <c r="K238" s="182" t="s">
        <v>268</v>
      </c>
      <c r="L238" s="39"/>
      <c r="M238" s="187" t="s">
        <v>1</v>
      </c>
      <c r="N238" s="188" t="s">
        <v>42</v>
      </c>
      <c r="O238" s="77"/>
      <c r="P238" s="189">
        <f>O238*H238</f>
        <v>0</v>
      </c>
      <c r="Q238" s="189">
        <v>0.0113568</v>
      </c>
      <c r="R238" s="189">
        <f>Q238*H238</f>
        <v>0.0113568</v>
      </c>
      <c r="S238" s="189">
        <v>0</v>
      </c>
      <c r="T238" s="190">
        <f>S238*H238</f>
        <v>0</v>
      </c>
      <c r="U238" s="38"/>
      <c r="V238" s="38"/>
      <c r="W238" s="38"/>
      <c r="X238" s="38"/>
      <c r="Y238" s="38"/>
      <c r="Z238" s="38"/>
      <c r="AA238" s="38"/>
      <c r="AB238" s="38"/>
      <c r="AC238" s="38"/>
      <c r="AD238" s="38"/>
      <c r="AE238" s="38"/>
      <c r="AR238" s="191" t="s">
        <v>269</v>
      </c>
      <c r="AT238" s="191" t="s">
        <v>180</v>
      </c>
      <c r="AU238" s="191" t="s">
        <v>87</v>
      </c>
      <c r="AY238" s="19" t="s">
        <v>177</v>
      </c>
      <c r="BE238" s="192">
        <f>IF(N238="základní",J238,0)</f>
        <v>0</v>
      </c>
      <c r="BF238" s="192">
        <f>IF(N238="snížená",J238,0)</f>
        <v>0</v>
      </c>
      <c r="BG238" s="192">
        <f>IF(N238="zákl. přenesená",J238,0)</f>
        <v>0</v>
      </c>
      <c r="BH238" s="192">
        <f>IF(N238="sníž. přenesená",J238,0)</f>
        <v>0</v>
      </c>
      <c r="BI238" s="192">
        <f>IF(N238="nulová",J238,0)</f>
        <v>0</v>
      </c>
      <c r="BJ238" s="19" t="s">
        <v>85</v>
      </c>
      <c r="BK238" s="192">
        <f>ROUND(I238*H238,2)</f>
        <v>0</v>
      </c>
      <c r="BL238" s="19" t="s">
        <v>269</v>
      </c>
      <c r="BM238" s="191" t="s">
        <v>702</v>
      </c>
    </row>
    <row r="239" s="2" customFormat="1" ht="24.15" customHeight="1">
      <c r="A239" s="38"/>
      <c r="B239" s="179"/>
      <c r="C239" s="180" t="s">
        <v>465</v>
      </c>
      <c r="D239" s="180" t="s">
        <v>180</v>
      </c>
      <c r="E239" s="181" t="s">
        <v>2076</v>
      </c>
      <c r="F239" s="182" t="s">
        <v>2077</v>
      </c>
      <c r="G239" s="183" t="s">
        <v>327</v>
      </c>
      <c r="H239" s="184">
        <v>1</v>
      </c>
      <c r="I239" s="185"/>
      <c r="J239" s="186">
        <f>ROUND(I239*H239,2)</f>
        <v>0</v>
      </c>
      <c r="K239" s="182" t="s">
        <v>268</v>
      </c>
      <c r="L239" s="39"/>
      <c r="M239" s="187" t="s">
        <v>1</v>
      </c>
      <c r="N239" s="188" t="s">
        <v>42</v>
      </c>
      <c r="O239" s="77"/>
      <c r="P239" s="189">
        <f>O239*H239</f>
        <v>0</v>
      </c>
      <c r="Q239" s="189">
        <v>0.0062164000000000004</v>
      </c>
      <c r="R239" s="189">
        <f>Q239*H239</f>
        <v>0.0062164000000000004</v>
      </c>
      <c r="S239" s="189">
        <v>0</v>
      </c>
      <c r="T239" s="190">
        <f>S239*H239</f>
        <v>0</v>
      </c>
      <c r="U239" s="38"/>
      <c r="V239" s="38"/>
      <c r="W239" s="38"/>
      <c r="X239" s="38"/>
      <c r="Y239" s="38"/>
      <c r="Z239" s="38"/>
      <c r="AA239" s="38"/>
      <c r="AB239" s="38"/>
      <c r="AC239" s="38"/>
      <c r="AD239" s="38"/>
      <c r="AE239" s="38"/>
      <c r="AR239" s="191" t="s">
        <v>269</v>
      </c>
      <c r="AT239" s="191" t="s">
        <v>180</v>
      </c>
      <c r="AU239" s="191" t="s">
        <v>87</v>
      </c>
      <c r="AY239" s="19" t="s">
        <v>177</v>
      </c>
      <c r="BE239" s="192">
        <f>IF(N239="základní",J239,0)</f>
        <v>0</v>
      </c>
      <c r="BF239" s="192">
        <f>IF(N239="snížená",J239,0)</f>
        <v>0</v>
      </c>
      <c r="BG239" s="192">
        <f>IF(N239="zákl. přenesená",J239,0)</f>
        <v>0</v>
      </c>
      <c r="BH239" s="192">
        <f>IF(N239="sníž. přenesená",J239,0)</f>
        <v>0</v>
      </c>
      <c r="BI239" s="192">
        <f>IF(N239="nulová",J239,0)</f>
        <v>0</v>
      </c>
      <c r="BJ239" s="19" t="s">
        <v>85</v>
      </c>
      <c r="BK239" s="192">
        <f>ROUND(I239*H239,2)</f>
        <v>0</v>
      </c>
      <c r="BL239" s="19" t="s">
        <v>269</v>
      </c>
      <c r="BM239" s="191" t="s">
        <v>718</v>
      </c>
    </row>
    <row r="240" s="2" customFormat="1" ht="24.15" customHeight="1">
      <c r="A240" s="38"/>
      <c r="B240" s="179"/>
      <c r="C240" s="180" t="s">
        <v>474</v>
      </c>
      <c r="D240" s="180" t="s">
        <v>180</v>
      </c>
      <c r="E240" s="181" t="s">
        <v>2078</v>
      </c>
      <c r="F240" s="182" t="s">
        <v>2079</v>
      </c>
      <c r="G240" s="183" t="s">
        <v>327</v>
      </c>
      <c r="H240" s="184">
        <v>1</v>
      </c>
      <c r="I240" s="185"/>
      <c r="J240" s="186">
        <f>ROUND(I240*H240,2)</f>
        <v>0</v>
      </c>
      <c r="K240" s="182" t="s">
        <v>268</v>
      </c>
      <c r="L240" s="39"/>
      <c r="M240" s="187" t="s">
        <v>1</v>
      </c>
      <c r="N240" s="188" t="s">
        <v>42</v>
      </c>
      <c r="O240" s="77"/>
      <c r="P240" s="189">
        <f>O240*H240</f>
        <v>0</v>
      </c>
      <c r="Q240" s="189">
        <v>0</v>
      </c>
      <c r="R240" s="189">
        <f>Q240*H240</f>
        <v>0</v>
      </c>
      <c r="S240" s="189">
        <v>0</v>
      </c>
      <c r="T240" s="190">
        <f>S240*H240</f>
        <v>0</v>
      </c>
      <c r="U240" s="38"/>
      <c r="V240" s="38"/>
      <c r="W240" s="38"/>
      <c r="X240" s="38"/>
      <c r="Y240" s="38"/>
      <c r="Z240" s="38"/>
      <c r="AA240" s="38"/>
      <c r="AB240" s="38"/>
      <c r="AC240" s="38"/>
      <c r="AD240" s="38"/>
      <c r="AE240" s="38"/>
      <c r="AR240" s="191" t="s">
        <v>269</v>
      </c>
      <c r="AT240" s="191" t="s">
        <v>180</v>
      </c>
      <c r="AU240" s="191" t="s">
        <v>87</v>
      </c>
      <c r="AY240" s="19" t="s">
        <v>177</v>
      </c>
      <c r="BE240" s="192">
        <f>IF(N240="základní",J240,0)</f>
        <v>0</v>
      </c>
      <c r="BF240" s="192">
        <f>IF(N240="snížená",J240,0)</f>
        <v>0</v>
      </c>
      <c r="BG240" s="192">
        <f>IF(N240="zákl. přenesená",J240,0)</f>
        <v>0</v>
      </c>
      <c r="BH240" s="192">
        <f>IF(N240="sníž. přenesená",J240,0)</f>
        <v>0</v>
      </c>
      <c r="BI240" s="192">
        <f>IF(N240="nulová",J240,0)</f>
        <v>0</v>
      </c>
      <c r="BJ240" s="19" t="s">
        <v>85</v>
      </c>
      <c r="BK240" s="192">
        <f>ROUND(I240*H240,2)</f>
        <v>0</v>
      </c>
      <c r="BL240" s="19" t="s">
        <v>269</v>
      </c>
      <c r="BM240" s="191" t="s">
        <v>728</v>
      </c>
    </row>
    <row r="241" s="2" customFormat="1" ht="24.15" customHeight="1">
      <c r="A241" s="38"/>
      <c r="B241" s="179"/>
      <c r="C241" s="180" t="s">
        <v>239</v>
      </c>
      <c r="D241" s="180" t="s">
        <v>180</v>
      </c>
      <c r="E241" s="181" t="s">
        <v>2080</v>
      </c>
      <c r="F241" s="182" t="s">
        <v>2081</v>
      </c>
      <c r="G241" s="183" t="s">
        <v>327</v>
      </c>
      <c r="H241" s="184">
        <v>1</v>
      </c>
      <c r="I241" s="185"/>
      <c r="J241" s="186">
        <f>ROUND(I241*H241,2)</f>
        <v>0</v>
      </c>
      <c r="K241" s="182" t="s">
        <v>1</v>
      </c>
      <c r="L241" s="39"/>
      <c r="M241" s="187" t="s">
        <v>1</v>
      </c>
      <c r="N241" s="188" t="s">
        <v>42</v>
      </c>
      <c r="O241" s="77"/>
      <c r="P241" s="189">
        <f>O241*H241</f>
        <v>0</v>
      </c>
      <c r="Q241" s="189">
        <v>0</v>
      </c>
      <c r="R241" s="189">
        <f>Q241*H241</f>
        <v>0</v>
      </c>
      <c r="S241" s="189">
        <v>0</v>
      </c>
      <c r="T241" s="190">
        <f>S241*H241</f>
        <v>0</v>
      </c>
      <c r="U241" s="38"/>
      <c r="V241" s="38"/>
      <c r="W241" s="38"/>
      <c r="X241" s="38"/>
      <c r="Y241" s="38"/>
      <c r="Z241" s="38"/>
      <c r="AA241" s="38"/>
      <c r="AB241" s="38"/>
      <c r="AC241" s="38"/>
      <c r="AD241" s="38"/>
      <c r="AE241" s="38"/>
      <c r="AR241" s="191" t="s">
        <v>269</v>
      </c>
      <c r="AT241" s="191" t="s">
        <v>180</v>
      </c>
      <c r="AU241" s="191" t="s">
        <v>87</v>
      </c>
      <c r="AY241" s="19" t="s">
        <v>177</v>
      </c>
      <c r="BE241" s="192">
        <f>IF(N241="základní",J241,0)</f>
        <v>0</v>
      </c>
      <c r="BF241" s="192">
        <f>IF(N241="snížená",J241,0)</f>
        <v>0</v>
      </c>
      <c r="BG241" s="192">
        <f>IF(N241="zákl. přenesená",J241,0)</f>
        <v>0</v>
      </c>
      <c r="BH241" s="192">
        <f>IF(N241="sníž. přenesená",J241,0)</f>
        <v>0</v>
      </c>
      <c r="BI241" s="192">
        <f>IF(N241="nulová",J241,0)</f>
        <v>0</v>
      </c>
      <c r="BJ241" s="19" t="s">
        <v>85</v>
      </c>
      <c r="BK241" s="192">
        <f>ROUND(I241*H241,2)</f>
        <v>0</v>
      </c>
      <c r="BL241" s="19" t="s">
        <v>269</v>
      </c>
      <c r="BM241" s="191" t="s">
        <v>738</v>
      </c>
    </row>
    <row r="242" s="2" customFormat="1" ht="16.5" customHeight="1">
      <c r="A242" s="38"/>
      <c r="B242" s="179"/>
      <c r="C242" s="180" t="s">
        <v>485</v>
      </c>
      <c r="D242" s="180" t="s">
        <v>180</v>
      </c>
      <c r="E242" s="181" t="s">
        <v>2082</v>
      </c>
      <c r="F242" s="182" t="s">
        <v>2083</v>
      </c>
      <c r="G242" s="183" t="s">
        <v>369</v>
      </c>
      <c r="H242" s="184">
        <v>46</v>
      </c>
      <c r="I242" s="185"/>
      <c r="J242" s="186">
        <f>ROUND(I242*H242,2)</f>
        <v>0</v>
      </c>
      <c r="K242" s="182" t="s">
        <v>1</v>
      </c>
      <c r="L242" s="39"/>
      <c r="M242" s="187" t="s">
        <v>1</v>
      </c>
      <c r="N242" s="188" t="s">
        <v>42</v>
      </c>
      <c r="O242" s="77"/>
      <c r="P242" s="189">
        <f>O242*H242</f>
        <v>0</v>
      </c>
      <c r="Q242" s="189">
        <v>0</v>
      </c>
      <c r="R242" s="189">
        <f>Q242*H242</f>
        <v>0</v>
      </c>
      <c r="S242" s="189">
        <v>0</v>
      </c>
      <c r="T242" s="190">
        <f>S242*H242</f>
        <v>0</v>
      </c>
      <c r="U242" s="38"/>
      <c r="V242" s="38"/>
      <c r="W242" s="38"/>
      <c r="X242" s="38"/>
      <c r="Y242" s="38"/>
      <c r="Z242" s="38"/>
      <c r="AA242" s="38"/>
      <c r="AB242" s="38"/>
      <c r="AC242" s="38"/>
      <c r="AD242" s="38"/>
      <c r="AE242" s="38"/>
      <c r="AR242" s="191" t="s">
        <v>269</v>
      </c>
      <c r="AT242" s="191" t="s">
        <v>180</v>
      </c>
      <c r="AU242" s="191" t="s">
        <v>87</v>
      </c>
      <c r="AY242" s="19" t="s">
        <v>177</v>
      </c>
      <c r="BE242" s="192">
        <f>IF(N242="základní",J242,0)</f>
        <v>0</v>
      </c>
      <c r="BF242" s="192">
        <f>IF(N242="snížená",J242,0)</f>
        <v>0</v>
      </c>
      <c r="BG242" s="192">
        <f>IF(N242="zákl. přenesená",J242,0)</f>
        <v>0</v>
      </c>
      <c r="BH242" s="192">
        <f>IF(N242="sníž. přenesená",J242,0)</f>
        <v>0</v>
      </c>
      <c r="BI242" s="192">
        <f>IF(N242="nulová",J242,0)</f>
        <v>0</v>
      </c>
      <c r="BJ242" s="19" t="s">
        <v>85</v>
      </c>
      <c r="BK242" s="192">
        <f>ROUND(I242*H242,2)</f>
        <v>0</v>
      </c>
      <c r="BL242" s="19" t="s">
        <v>269</v>
      </c>
      <c r="BM242" s="191" t="s">
        <v>748</v>
      </c>
    </row>
    <row r="243" s="14" customFormat="1">
      <c r="A243" s="14"/>
      <c r="B243" s="210"/>
      <c r="C243" s="14"/>
      <c r="D243" s="193" t="s">
        <v>271</v>
      </c>
      <c r="E243" s="211" t="s">
        <v>1</v>
      </c>
      <c r="F243" s="212" t="s">
        <v>2033</v>
      </c>
      <c r="G243" s="14"/>
      <c r="H243" s="213">
        <v>2</v>
      </c>
      <c r="I243" s="214"/>
      <c r="J243" s="14"/>
      <c r="K243" s="14"/>
      <c r="L243" s="210"/>
      <c r="M243" s="215"/>
      <c r="N243" s="216"/>
      <c r="O243" s="216"/>
      <c r="P243" s="216"/>
      <c r="Q243" s="216"/>
      <c r="R243" s="216"/>
      <c r="S243" s="216"/>
      <c r="T243" s="217"/>
      <c r="U243" s="14"/>
      <c r="V243" s="14"/>
      <c r="W243" s="14"/>
      <c r="X243" s="14"/>
      <c r="Y243" s="14"/>
      <c r="Z243" s="14"/>
      <c r="AA243" s="14"/>
      <c r="AB243" s="14"/>
      <c r="AC243" s="14"/>
      <c r="AD243" s="14"/>
      <c r="AE243" s="14"/>
      <c r="AT243" s="211" t="s">
        <v>271</v>
      </c>
      <c r="AU243" s="211" t="s">
        <v>87</v>
      </c>
      <c r="AV243" s="14" t="s">
        <v>87</v>
      </c>
      <c r="AW243" s="14" t="s">
        <v>32</v>
      </c>
      <c r="AX243" s="14" t="s">
        <v>77</v>
      </c>
      <c r="AY243" s="211" t="s">
        <v>177</v>
      </c>
    </row>
    <row r="244" s="14" customFormat="1">
      <c r="A244" s="14"/>
      <c r="B244" s="210"/>
      <c r="C244" s="14"/>
      <c r="D244" s="193" t="s">
        <v>271</v>
      </c>
      <c r="E244" s="211" t="s">
        <v>1</v>
      </c>
      <c r="F244" s="212" t="s">
        <v>2011</v>
      </c>
      <c r="G244" s="14"/>
      <c r="H244" s="213">
        <v>44</v>
      </c>
      <c r="I244" s="214"/>
      <c r="J244" s="14"/>
      <c r="K244" s="14"/>
      <c r="L244" s="210"/>
      <c r="M244" s="215"/>
      <c r="N244" s="216"/>
      <c r="O244" s="216"/>
      <c r="P244" s="216"/>
      <c r="Q244" s="216"/>
      <c r="R244" s="216"/>
      <c r="S244" s="216"/>
      <c r="T244" s="217"/>
      <c r="U244" s="14"/>
      <c r="V244" s="14"/>
      <c r="W244" s="14"/>
      <c r="X244" s="14"/>
      <c r="Y244" s="14"/>
      <c r="Z244" s="14"/>
      <c r="AA244" s="14"/>
      <c r="AB244" s="14"/>
      <c r="AC244" s="14"/>
      <c r="AD244" s="14"/>
      <c r="AE244" s="14"/>
      <c r="AT244" s="211" t="s">
        <v>271</v>
      </c>
      <c r="AU244" s="211" t="s">
        <v>87</v>
      </c>
      <c r="AV244" s="14" t="s">
        <v>87</v>
      </c>
      <c r="AW244" s="14" t="s">
        <v>32</v>
      </c>
      <c r="AX244" s="14" t="s">
        <v>77</v>
      </c>
      <c r="AY244" s="211" t="s">
        <v>177</v>
      </c>
    </row>
    <row r="245" s="15" customFormat="1">
      <c r="A245" s="15"/>
      <c r="B245" s="218"/>
      <c r="C245" s="15"/>
      <c r="D245" s="193" t="s">
        <v>271</v>
      </c>
      <c r="E245" s="219" t="s">
        <v>1</v>
      </c>
      <c r="F245" s="220" t="s">
        <v>276</v>
      </c>
      <c r="G245" s="15"/>
      <c r="H245" s="221">
        <v>46</v>
      </c>
      <c r="I245" s="222"/>
      <c r="J245" s="15"/>
      <c r="K245" s="15"/>
      <c r="L245" s="218"/>
      <c r="M245" s="223"/>
      <c r="N245" s="224"/>
      <c r="O245" s="224"/>
      <c r="P245" s="224"/>
      <c r="Q245" s="224"/>
      <c r="R245" s="224"/>
      <c r="S245" s="224"/>
      <c r="T245" s="225"/>
      <c r="U245" s="15"/>
      <c r="V245" s="15"/>
      <c r="W245" s="15"/>
      <c r="X245" s="15"/>
      <c r="Y245" s="15"/>
      <c r="Z245" s="15"/>
      <c r="AA245" s="15"/>
      <c r="AB245" s="15"/>
      <c r="AC245" s="15"/>
      <c r="AD245" s="15"/>
      <c r="AE245" s="15"/>
      <c r="AT245" s="219" t="s">
        <v>271</v>
      </c>
      <c r="AU245" s="219" t="s">
        <v>87</v>
      </c>
      <c r="AV245" s="15" t="s">
        <v>269</v>
      </c>
      <c r="AW245" s="15" t="s">
        <v>32</v>
      </c>
      <c r="AX245" s="15" t="s">
        <v>85</v>
      </c>
      <c r="AY245" s="219" t="s">
        <v>177</v>
      </c>
    </row>
    <row r="246" s="2" customFormat="1" ht="16.5" customHeight="1">
      <c r="A246" s="38"/>
      <c r="B246" s="179"/>
      <c r="C246" s="180" t="s">
        <v>491</v>
      </c>
      <c r="D246" s="180" t="s">
        <v>180</v>
      </c>
      <c r="E246" s="181" t="s">
        <v>2084</v>
      </c>
      <c r="F246" s="182" t="s">
        <v>2085</v>
      </c>
      <c r="G246" s="183" t="s">
        <v>369</v>
      </c>
      <c r="H246" s="184">
        <v>44</v>
      </c>
      <c r="I246" s="185"/>
      <c r="J246" s="186">
        <f>ROUND(I246*H246,2)</f>
        <v>0</v>
      </c>
      <c r="K246" s="182" t="s">
        <v>1</v>
      </c>
      <c r="L246" s="39"/>
      <c r="M246" s="187" t="s">
        <v>1</v>
      </c>
      <c r="N246" s="188" t="s">
        <v>42</v>
      </c>
      <c r="O246" s="77"/>
      <c r="P246" s="189">
        <f>O246*H246</f>
        <v>0</v>
      </c>
      <c r="Q246" s="189">
        <v>0</v>
      </c>
      <c r="R246" s="189">
        <f>Q246*H246</f>
        <v>0</v>
      </c>
      <c r="S246" s="189">
        <v>0</v>
      </c>
      <c r="T246" s="190">
        <f>S246*H246</f>
        <v>0</v>
      </c>
      <c r="U246" s="38"/>
      <c r="V246" s="38"/>
      <c r="W246" s="38"/>
      <c r="X246" s="38"/>
      <c r="Y246" s="38"/>
      <c r="Z246" s="38"/>
      <c r="AA246" s="38"/>
      <c r="AB246" s="38"/>
      <c r="AC246" s="38"/>
      <c r="AD246" s="38"/>
      <c r="AE246" s="38"/>
      <c r="AR246" s="191" t="s">
        <v>269</v>
      </c>
      <c r="AT246" s="191" t="s">
        <v>180</v>
      </c>
      <c r="AU246" s="191" t="s">
        <v>87</v>
      </c>
      <c r="AY246" s="19" t="s">
        <v>177</v>
      </c>
      <c r="BE246" s="192">
        <f>IF(N246="základní",J246,0)</f>
        <v>0</v>
      </c>
      <c r="BF246" s="192">
        <f>IF(N246="snížená",J246,0)</f>
        <v>0</v>
      </c>
      <c r="BG246" s="192">
        <f>IF(N246="zákl. přenesená",J246,0)</f>
        <v>0</v>
      </c>
      <c r="BH246" s="192">
        <f>IF(N246="sníž. přenesená",J246,0)</f>
        <v>0</v>
      </c>
      <c r="BI246" s="192">
        <f>IF(N246="nulová",J246,0)</f>
        <v>0</v>
      </c>
      <c r="BJ246" s="19" t="s">
        <v>85</v>
      </c>
      <c r="BK246" s="192">
        <f>ROUND(I246*H246,2)</f>
        <v>0</v>
      </c>
      <c r="BL246" s="19" t="s">
        <v>269</v>
      </c>
      <c r="BM246" s="191" t="s">
        <v>759</v>
      </c>
    </row>
    <row r="247" s="14" customFormat="1">
      <c r="A247" s="14"/>
      <c r="B247" s="210"/>
      <c r="C247" s="14"/>
      <c r="D247" s="193" t="s">
        <v>271</v>
      </c>
      <c r="E247" s="211" t="s">
        <v>1</v>
      </c>
      <c r="F247" s="212" t="s">
        <v>2011</v>
      </c>
      <c r="G247" s="14"/>
      <c r="H247" s="213">
        <v>44</v>
      </c>
      <c r="I247" s="214"/>
      <c r="J247" s="14"/>
      <c r="K247" s="14"/>
      <c r="L247" s="210"/>
      <c r="M247" s="215"/>
      <c r="N247" s="216"/>
      <c r="O247" s="216"/>
      <c r="P247" s="216"/>
      <c r="Q247" s="216"/>
      <c r="R247" s="216"/>
      <c r="S247" s="216"/>
      <c r="T247" s="217"/>
      <c r="U247" s="14"/>
      <c r="V247" s="14"/>
      <c r="W247" s="14"/>
      <c r="X247" s="14"/>
      <c r="Y247" s="14"/>
      <c r="Z247" s="14"/>
      <c r="AA247" s="14"/>
      <c r="AB247" s="14"/>
      <c r="AC247" s="14"/>
      <c r="AD247" s="14"/>
      <c r="AE247" s="14"/>
      <c r="AT247" s="211" t="s">
        <v>271</v>
      </c>
      <c r="AU247" s="211" t="s">
        <v>87</v>
      </c>
      <c r="AV247" s="14" t="s">
        <v>87</v>
      </c>
      <c r="AW247" s="14" t="s">
        <v>32</v>
      </c>
      <c r="AX247" s="14" t="s">
        <v>77</v>
      </c>
      <c r="AY247" s="211" t="s">
        <v>177</v>
      </c>
    </row>
    <row r="248" s="15" customFormat="1">
      <c r="A248" s="15"/>
      <c r="B248" s="218"/>
      <c r="C248" s="15"/>
      <c r="D248" s="193" t="s">
        <v>271</v>
      </c>
      <c r="E248" s="219" t="s">
        <v>1</v>
      </c>
      <c r="F248" s="220" t="s">
        <v>276</v>
      </c>
      <c r="G248" s="15"/>
      <c r="H248" s="221">
        <v>44</v>
      </c>
      <c r="I248" s="222"/>
      <c r="J248" s="15"/>
      <c r="K248" s="15"/>
      <c r="L248" s="218"/>
      <c r="M248" s="223"/>
      <c r="N248" s="224"/>
      <c r="O248" s="224"/>
      <c r="P248" s="224"/>
      <c r="Q248" s="224"/>
      <c r="R248" s="224"/>
      <c r="S248" s="224"/>
      <c r="T248" s="225"/>
      <c r="U248" s="15"/>
      <c r="V248" s="15"/>
      <c r="W248" s="15"/>
      <c r="X248" s="15"/>
      <c r="Y248" s="15"/>
      <c r="Z248" s="15"/>
      <c r="AA248" s="15"/>
      <c r="AB248" s="15"/>
      <c r="AC248" s="15"/>
      <c r="AD248" s="15"/>
      <c r="AE248" s="15"/>
      <c r="AT248" s="219" t="s">
        <v>271</v>
      </c>
      <c r="AU248" s="219" t="s">
        <v>87</v>
      </c>
      <c r="AV248" s="15" t="s">
        <v>269</v>
      </c>
      <c r="AW248" s="15" t="s">
        <v>32</v>
      </c>
      <c r="AX248" s="15" t="s">
        <v>85</v>
      </c>
      <c r="AY248" s="219" t="s">
        <v>177</v>
      </c>
    </row>
    <row r="249" s="2" customFormat="1" ht="24.15" customHeight="1">
      <c r="A249" s="38"/>
      <c r="B249" s="179"/>
      <c r="C249" s="180" t="s">
        <v>495</v>
      </c>
      <c r="D249" s="180" t="s">
        <v>180</v>
      </c>
      <c r="E249" s="181" t="s">
        <v>2086</v>
      </c>
      <c r="F249" s="182" t="s">
        <v>2087</v>
      </c>
      <c r="G249" s="183" t="s">
        <v>369</v>
      </c>
      <c r="H249" s="184">
        <v>2</v>
      </c>
      <c r="I249" s="185"/>
      <c r="J249" s="186">
        <f>ROUND(I249*H249,2)</f>
        <v>0</v>
      </c>
      <c r="K249" s="182" t="s">
        <v>1</v>
      </c>
      <c r="L249" s="39"/>
      <c r="M249" s="187" t="s">
        <v>1</v>
      </c>
      <c r="N249" s="188" t="s">
        <v>42</v>
      </c>
      <c r="O249" s="77"/>
      <c r="P249" s="189">
        <f>O249*H249</f>
        <v>0</v>
      </c>
      <c r="Q249" s="189">
        <v>0</v>
      </c>
      <c r="R249" s="189">
        <f>Q249*H249</f>
        <v>0</v>
      </c>
      <c r="S249" s="189">
        <v>0</v>
      </c>
      <c r="T249" s="190">
        <f>S249*H249</f>
        <v>0</v>
      </c>
      <c r="U249" s="38"/>
      <c r="V249" s="38"/>
      <c r="W249" s="38"/>
      <c r="X249" s="38"/>
      <c r="Y249" s="38"/>
      <c r="Z249" s="38"/>
      <c r="AA249" s="38"/>
      <c r="AB249" s="38"/>
      <c r="AC249" s="38"/>
      <c r="AD249" s="38"/>
      <c r="AE249" s="38"/>
      <c r="AR249" s="191" t="s">
        <v>269</v>
      </c>
      <c r="AT249" s="191" t="s">
        <v>180</v>
      </c>
      <c r="AU249" s="191" t="s">
        <v>87</v>
      </c>
      <c r="AY249" s="19" t="s">
        <v>177</v>
      </c>
      <c r="BE249" s="192">
        <f>IF(N249="základní",J249,0)</f>
        <v>0</v>
      </c>
      <c r="BF249" s="192">
        <f>IF(N249="snížená",J249,0)</f>
        <v>0</v>
      </c>
      <c r="BG249" s="192">
        <f>IF(N249="zákl. přenesená",J249,0)</f>
        <v>0</v>
      </c>
      <c r="BH249" s="192">
        <f>IF(N249="sníž. přenesená",J249,0)</f>
        <v>0</v>
      </c>
      <c r="BI249" s="192">
        <f>IF(N249="nulová",J249,0)</f>
        <v>0</v>
      </c>
      <c r="BJ249" s="19" t="s">
        <v>85</v>
      </c>
      <c r="BK249" s="192">
        <f>ROUND(I249*H249,2)</f>
        <v>0</v>
      </c>
      <c r="BL249" s="19" t="s">
        <v>269</v>
      </c>
      <c r="BM249" s="191" t="s">
        <v>772</v>
      </c>
    </row>
    <row r="250" s="14" customFormat="1">
      <c r="A250" s="14"/>
      <c r="B250" s="210"/>
      <c r="C250" s="14"/>
      <c r="D250" s="193" t="s">
        <v>271</v>
      </c>
      <c r="E250" s="211" t="s">
        <v>1</v>
      </c>
      <c r="F250" s="212" t="s">
        <v>2033</v>
      </c>
      <c r="G250" s="14"/>
      <c r="H250" s="213">
        <v>2</v>
      </c>
      <c r="I250" s="214"/>
      <c r="J250" s="14"/>
      <c r="K250" s="14"/>
      <c r="L250" s="210"/>
      <c r="M250" s="215"/>
      <c r="N250" s="216"/>
      <c r="O250" s="216"/>
      <c r="P250" s="216"/>
      <c r="Q250" s="216"/>
      <c r="R250" s="216"/>
      <c r="S250" s="216"/>
      <c r="T250" s="217"/>
      <c r="U250" s="14"/>
      <c r="V250" s="14"/>
      <c r="W250" s="14"/>
      <c r="X250" s="14"/>
      <c r="Y250" s="14"/>
      <c r="Z250" s="14"/>
      <c r="AA250" s="14"/>
      <c r="AB250" s="14"/>
      <c r="AC250" s="14"/>
      <c r="AD250" s="14"/>
      <c r="AE250" s="14"/>
      <c r="AT250" s="211" t="s">
        <v>271</v>
      </c>
      <c r="AU250" s="211" t="s">
        <v>87</v>
      </c>
      <c r="AV250" s="14" t="s">
        <v>87</v>
      </c>
      <c r="AW250" s="14" t="s">
        <v>32</v>
      </c>
      <c r="AX250" s="14" t="s">
        <v>77</v>
      </c>
      <c r="AY250" s="211" t="s">
        <v>177</v>
      </c>
    </row>
    <row r="251" s="15" customFormat="1">
      <c r="A251" s="15"/>
      <c r="B251" s="218"/>
      <c r="C251" s="15"/>
      <c r="D251" s="193" t="s">
        <v>271</v>
      </c>
      <c r="E251" s="219" t="s">
        <v>1</v>
      </c>
      <c r="F251" s="220" t="s">
        <v>276</v>
      </c>
      <c r="G251" s="15"/>
      <c r="H251" s="221">
        <v>2</v>
      </c>
      <c r="I251" s="222"/>
      <c r="J251" s="15"/>
      <c r="K251" s="15"/>
      <c r="L251" s="218"/>
      <c r="M251" s="223"/>
      <c r="N251" s="224"/>
      <c r="O251" s="224"/>
      <c r="P251" s="224"/>
      <c r="Q251" s="224"/>
      <c r="R251" s="224"/>
      <c r="S251" s="224"/>
      <c r="T251" s="225"/>
      <c r="U251" s="15"/>
      <c r="V251" s="15"/>
      <c r="W251" s="15"/>
      <c r="X251" s="15"/>
      <c r="Y251" s="15"/>
      <c r="Z251" s="15"/>
      <c r="AA251" s="15"/>
      <c r="AB251" s="15"/>
      <c r="AC251" s="15"/>
      <c r="AD251" s="15"/>
      <c r="AE251" s="15"/>
      <c r="AT251" s="219" t="s">
        <v>271</v>
      </c>
      <c r="AU251" s="219" t="s">
        <v>87</v>
      </c>
      <c r="AV251" s="15" t="s">
        <v>269</v>
      </c>
      <c r="AW251" s="15" t="s">
        <v>32</v>
      </c>
      <c r="AX251" s="15" t="s">
        <v>85</v>
      </c>
      <c r="AY251" s="219" t="s">
        <v>177</v>
      </c>
    </row>
    <row r="252" s="2" customFormat="1" ht="16.5" customHeight="1">
      <c r="A252" s="38"/>
      <c r="B252" s="179"/>
      <c r="C252" s="180" t="s">
        <v>499</v>
      </c>
      <c r="D252" s="180" t="s">
        <v>180</v>
      </c>
      <c r="E252" s="181" t="s">
        <v>2088</v>
      </c>
      <c r="F252" s="182" t="s">
        <v>2089</v>
      </c>
      <c r="G252" s="183" t="s">
        <v>369</v>
      </c>
      <c r="H252" s="184">
        <v>2</v>
      </c>
      <c r="I252" s="185"/>
      <c r="J252" s="186">
        <f>ROUND(I252*H252,2)</f>
        <v>0</v>
      </c>
      <c r="K252" s="182" t="s">
        <v>268</v>
      </c>
      <c r="L252" s="39"/>
      <c r="M252" s="187" t="s">
        <v>1</v>
      </c>
      <c r="N252" s="188" t="s">
        <v>42</v>
      </c>
      <c r="O252" s="77"/>
      <c r="P252" s="189">
        <f>O252*H252</f>
        <v>0</v>
      </c>
      <c r="Q252" s="189">
        <v>0</v>
      </c>
      <c r="R252" s="189">
        <f>Q252*H252</f>
        <v>0</v>
      </c>
      <c r="S252" s="189">
        <v>0</v>
      </c>
      <c r="T252" s="190">
        <f>S252*H252</f>
        <v>0</v>
      </c>
      <c r="U252" s="38"/>
      <c r="V252" s="38"/>
      <c r="W252" s="38"/>
      <c r="X252" s="38"/>
      <c r="Y252" s="38"/>
      <c r="Z252" s="38"/>
      <c r="AA252" s="38"/>
      <c r="AB252" s="38"/>
      <c r="AC252" s="38"/>
      <c r="AD252" s="38"/>
      <c r="AE252" s="38"/>
      <c r="AR252" s="191" t="s">
        <v>269</v>
      </c>
      <c r="AT252" s="191" t="s">
        <v>180</v>
      </c>
      <c r="AU252" s="191" t="s">
        <v>87</v>
      </c>
      <c r="AY252" s="19" t="s">
        <v>177</v>
      </c>
      <c r="BE252" s="192">
        <f>IF(N252="základní",J252,0)</f>
        <v>0</v>
      </c>
      <c r="BF252" s="192">
        <f>IF(N252="snížená",J252,0)</f>
        <v>0</v>
      </c>
      <c r="BG252" s="192">
        <f>IF(N252="zákl. přenesená",J252,0)</f>
        <v>0</v>
      </c>
      <c r="BH252" s="192">
        <f>IF(N252="sníž. přenesená",J252,0)</f>
        <v>0</v>
      </c>
      <c r="BI252" s="192">
        <f>IF(N252="nulová",J252,0)</f>
        <v>0</v>
      </c>
      <c r="BJ252" s="19" t="s">
        <v>85</v>
      </c>
      <c r="BK252" s="192">
        <f>ROUND(I252*H252,2)</f>
        <v>0</v>
      </c>
      <c r="BL252" s="19" t="s">
        <v>269</v>
      </c>
      <c r="BM252" s="191" t="s">
        <v>781</v>
      </c>
    </row>
    <row r="253" s="14" customFormat="1">
      <c r="A253" s="14"/>
      <c r="B253" s="210"/>
      <c r="C253" s="14"/>
      <c r="D253" s="193" t="s">
        <v>271</v>
      </c>
      <c r="E253" s="211" t="s">
        <v>1</v>
      </c>
      <c r="F253" s="212" t="s">
        <v>2033</v>
      </c>
      <c r="G253" s="14"/>
      <c r="H253" s="213">
        <v>2</v>
      </c>
      <c r="I253" s="214"/>
      <c r="J253" s="14"/>
      <c r="K253" s="14"/>
      <c r="L253" s="210"/>
      <c r="M253" s="215"/>
      <c r="N253" s="216"/>
      <c r="O253" s="216"/>
      <c r="P253" s="216"/>
      <c r="Q253" s="216"/>
      <c r="R253" s="216"/>
      <c r="S253" s="216"/>
      <c r="T253" s="217"/>
      <c r="U253" s="14"/>
      <c r="V253" s="14"/>
      <c r="W253" s="14"/>
      <c r="X253" s="14"/>
      <c r="Y253" s="14"/>
      <c r="Z253" s="14"/>
      <c r="AA253" s="14"/>
      <c r="AB253" s="14"/>
      <c r="AC253" s="14"/>
      <c r="AD253" s="14"/>
      <c r="AE253" s="14"/>
      <c r="AT253" s="211" t="s">
        <v>271</v>
      </c>
      <c r="AU253" s="211" t="s">
        <v>87</v>
      </c>
      <c r="AV253" s="14" t="s">
        <v>87</v>
      </c>
      <c r="AW253" s="14" t="s">
        <v>32</v>
      </c>
      <c r="AX253" s="14" t="s">
        <v>77</v>
      </c>
      <c r="AY253" s="211" t="s">
        <v>177</v>
      </c>
    </row>
    <row r="254" s="15" customFormat="1">
      <c r="A254" s="15"/>
      <c r="B254" s="218"/>
      <c r="C254" s="15"/>
      <c r="D254" s="193" t="s">
        <v>271</v>
      </c>
      <c r="E254" s="219" t="s">
        <v>1</v>
      </c>
      <c r="F254" s="220" t="s">
        <v>276</v>
      </c>
      <c r="G254" s="15"/>
      <c r="H254" s="221">
        <v>2</v>
      </c>
      <c r="I254" s="222"/>
      <c r="J254" s="15"/>
      <c r="K254" s="15"/>
      <c r="L254" s="218"/>
      <c r="M254" s="223"/>
      <c r="N254" s="224"/>
      <c r="O254" s="224"/>
      <c r="P254" s="224"/>
      <c r="Q254" s="224"/>
      <c r="R254" s="224"/>
      <c r="S254" s="224"/>
      <c r="T254" s="225"/>
      <c r="U254" s="15"/>
      <c r="V254" s="15"/>
      <c r="W254" s="15"/>
      <c r="X254" s="15"/>
      <c r="Y254" s="15"/>
      <c r="Z254" s="15"/>
      <c r="AA254" s="15"/>
      <c r="AB254" s="15"/>
      <c r="AC254" s="15"/>
      <c r="AD254" s="15"/>
      <c r="AE254" s="15"/>
      <c r="AT254" s="219" t="s">
        <v>271</v>
      </c>
      <c r="AU254" s="219" t="s">
        <v>87</v>
      </c>
      <c r="AV254" s="15" t="s">
        <v>269</v>
      </c>
      <c r="AW254" s="15" t="s">
        <v>32</v>
      </c>
      <c r="AX254" s="15" t="s">
        <v>85</v>
      </c>
      <c r="AY254" s="219" t="s">
        <v>177</v>
      </c>
    </row>
    <row r="255" s="12" customFormat="1" ht="22.8" customHeight="1">
      <c r="A255" s="12"/>
      <c r="B255" s="166"/>
      <c r="C255" s="12"/>
      <c r="D255" s="167" t="s">
        <v>76</v>
      </c>
      <c r="E255" s="177" t="s">
        <v>839</v>
      </c>
      <c r="F255" s="177" t="s">
        <v>709</v>
      </c>
      <c r="G255" s="12"/>
      <c r="H255" s="12"/>
      <c r="I255" s="169"/>
      <c r="J255" s="178">
        <f>BK255</f>
        <v>0</v>
      </c>
      <c r="K255" s="12"/>
      <c r="L255" s="166"/>
      <c r="M255" s="171"/>
      <c r="N255" s="172"/>
      <c r="O255" s="172"/>
      <c r="P255" s="173">
        <f>P256</f>
        <v>0</v>
      </c>
      <c r="Q255" s="172"/>
      <c r="R255" s="173">
        <f>R256</f>
        <v>0</v>
      </c>
      <c r="S255" s="172"/>
      <c r="T255" s="174">
        <f>T256</f>
        <v>0</v>
      </c>
      <c r="U255" s="12"/>
      <c r="V255" s="12"/>
      <c r="W255" s="12"/>
      <c r="X255" s="12"/>
      <c r="Y255" s="12"/>
      <c r="Z255" s="12"/>
      <c r="AA255" s="12"/>
      <c r="AB255" s="12"/>
      <c r="AC255" s="12"/>
      <c r="AD255" s="12"/>
      <c r="AE255" s="12"/>
      <c r="AR255" s="167" t="s">
        <v>85</v>
      </c>
      <c r="AT255" s="175" t="s">
        <v>76</v>
      </c>
      <c r="AU255" s="175" t="s">
        <v>85</v>
      </c>
      <c r="AY255" s="167" t="s">
        <v>177</v>
      </c>
      <c r="BK255" s="176">
        <f>BK256</f>
        <v>0</v>
      </c>
    </row>
    <row r="256" s="2" customFormat="1" ht="24.15" customHeight="1">
      <c r="A256" s="38"/>
      <c r="B256" s="179"/>
      <c r="C256" s="180" t="s">
        <v>504</v>
      </c>
      <c r="D256" s="180" t="s">
        <v>180</v>
      </c>
      <c r="E256" s="181" t="s">
        <v>2090</v>
      </c>
      <c r="F256" s="182" t="s">
        <v>2091</v>
      </c>
      <c r="G256" s="183" t="s">
        <v>300</v>
      </c>
      <c r="H256" s="184">
        <v>11.852</v>
      </c>
      <c r="I256" s="185"/>
      <c r="J256" s="186">
        <f>ROUND(I256*H256,2)</f>
        <v>0</v>
      </c>
      <c r="K256" s="182" t="s">
        <v>268</v>
      </c>
      <c r="L256" s="39"/>
      <c r="M256" s="187" t="s">
        <v>1</v>
      </c>
      <c r="N256" s="188" t="s">
        <v>42</v>
      </c>
      <c r="O256" s="77"/>
      <c r="P256" s="189">
        <f>O256*H256</f>
        <v>0</v>
      </c>
      <c r="Q256" s="189">
        <v>0</v>
      </c>
      <c r="R256" s="189">
        <f>Q256*H256</f>
        <v>0</v>
      </c>
      <c r="S256" s="189">
        <v>0</v>
      </c>
      <c r="T256" s="190">
        <f>S256*H256</f>
        <v>0</v>
      </c>
      <c r="U256" s="38"/>
      <c r="V256" s="38"/>
      <c r="W256" s="38"/>
      <c r="X256" s="38"/>
      <c r="Y256" s="38"/>
      <c r="Z256" s="38"/>
      <c r="AA256" s="38"/>
      <c r="AB256" s="38"/>
      <c r="AC256" s="38"/>
      <c r="AD256" s="38"/>
      <c r="AE256" s="38"/>
      <c r="AR256" s="191" t="s">
        <v>269</v>
      </c>
      <c r="AT256" s="191" t="s">
        <v>180</v>
      </c>
      <c r="AU256" s="191" t="s">
        <v>87</v>
      </c>
      <c r="AY256" s="19" t="s">
        <v>177</v>
      </c>
      <c r="BE256" s="192">
        <f>IF(N256="základní",J256,0)</f>
        <v>0</v>
      </c>
      <c r="BF256" s="192">
        <f>IF(N256="snížená",J256,0)</f>
        <v>0</v>
      </c>
      <c r="BG256" s="192">
        <f>IF(N256="zákl. přenesená",J256,0)</f>
        <v>0</v>
      </c>
      <c r="BH256" s="192">
        <f>IF(N256="sníž. přenesená",J256,0)</f>
        <v>0</v>
      </c>
      <c r="BI256" s="192">
        <f>IF(N256="nulová",J256,0)</f>
        <v>0</v>
      </c>
      <c r="BJ256" s="19" t="s">
        <v>85</v>
      </c>
      <c r="BK256" s="192">
        <f>ROUND(I256*H256,2)</f>
        <v>0</v>
      </c>
      <c r="BL256" s="19" t="s">
        <v>269</v>
      </c>
      <c r="BM256" s="191" t="s">
        <v>793</v>
      </c>
    </row>
    <row r="257" s="12" customFormat="1" ht="25.92" customHeight="1">
      <c r="A257" s="12"/>
      <c r="B257" s="166"/>
      <c r="C257" s="12"/>
      <c r="D257" s="167" t="s">
        <v>76</v>
      </c>
      <c r="E257" s="168" t="s">
        <v>714</v>
      </c>
      <c r="F257" s="168" t="s">
        <v>715</v>
      </c>
      <c r="G257" s="12"/>
      <c r="H257" s="12"/>
      <c r="I257" s="169"/>
      <c r="J257" s="170">
        <f>BK257</f>
        <v>0</v>
      </c>
      <c r="K257" s="12"/>
      <c r="L257" s="166"/>
      <c r="M257" s="171"/>
      <c r="N257" s="172"/>
      <c r="O257" s="172"/>
      <c r="P257" s="173">
        <f>P258</f>
        <v>0</v>
      </c>
      <c r="Q257" s="172"/>
      <c r="R257" s="173">
        <f>R258</f>
        <v>0.0030000000000000001</v>
      </c>
      <c r="S257" s="172"/>
      <c r="T257" s="174">
        <f>T258</f>
        <v>0</v>
      </c>
      <c r="U257" s="12"/>
      <c r="V257" s="12"/>
      <c r="W257" s="12"/>
      <c r="X257" s="12"/>
      <c r="Y257" s="12"/>
      <c r="Z257" s="12"/>
      <c r="AA257" s="12"/>
      <c r="AB257" s="12"/>
      <c r="AC257" s="12"/>
      <c r="AD257" s="12"/>
      <c r="AE257" s="12"/>
      <c r="AR257" s="167" t="s">
        <v>87</v>
      </c>
      <c r="AT257" s="175" t="s">
        <v>76</v>
      </c>
      <c r="AU257" s="175" t="s">
        <v>77</v>
      </c>
      <c r="AY257" s="167" t="s">
        <v>177</v>
      </c>
      <c r="BK257" s="176">
        <f>BK258</f>
        <v>0</v>
      </c>
    </row>
    <row r="258" s="12" customFormat="1" ht="22.8" customHeight="1">
      <c r="A258" s="12"/>
      <c r="B258" s="166"/>
      <c r="C258" s="12"/>
      <c r="D258" s="167" t="s">
        <v>76</v>
      </c>
      <c r="E258" s="177" t="s">
        <v>1327</v>
      </c>
      <c r="F258" s="177" t="s">
        <v>1328</v>
      </c>
      <c r="G258" s="12"/>
      <c r="H258" s="12"/>
      <c r="I258" s="169"/>
      <c r="J258" s="178">
        <f>BK258</f>
        <v>0</v>
      </c>
      <c r="K258" s="12"/>
      <c r="L258" s="166"/>
      <c r="M258" s="171"/>
      <c r="N258" s="172"/>
      <c r="O258" s="172"/>
      <c r="P258" s="173">
        <f>SUM(P259:P262)</f>
        <v>0</v>
      </c>
      <c r="Q258" s="172"/>
      <c r="R258" s="173">
        <f>SUM(R259:R262)</f>
        <v>0.0030000000000000001</v>
      </c>
      <c r="S258" s="172"/>
      <c r="T258" s="174">
        <f>SUM(T259:T262)</f>
        <v>0</v>
      </c>
      <c r="U258" s="12"/>
      <c r="V258" s="12"/>
      <c r="W258" s="12"/>
      <c r="X258" s="12"/>
      <c r="Y258" s="12"/>
      <c r="Z258" s="12"/>
      <c r="AA258" s="12"/>
      <c r="AB258" s="12"/>
      <c r="AC258" s="12"/>
      <c r="AD258" s="12"/>
      <c r="AE258" s="12"/>
      <c r="AR258" s="167" t="s">
        <v>87</v>
      </c>
      <c r="AT258" s="175" t="s">
        <v>76</v>
      </c>
      <c r="AU258" s="175" t="s">
        <v>85</v>
      </c>
      <c r="AY258" s="167" t="s">
        <v>177</v>
      </c>
      <c r="BK258" s="176">
        <f>SUM(BK259:BK262)</f>
        <v>0</v>
      </c>
    </row>
    <row r="259" s="2" customFormat="1" ht="24.15" customHeight="1">
      <c r="A259" s="38"/>
      <c r="B259" s="179"/>
      <c r="C259" s="180" t="s">
        <v>509</v>
      </c>
      <c r="D259" s="180" t="s">
        <v>180</v>
      </c>
      <c r="E259" s="181" t="s">
        <v>2092</v>
      </c>
      <c r="F259" s="182" t="s">
        <v>2093</v>
      </c>
      <c r="G259" s="183" t="s">
        <v>327</v>
      </c>
      <c r="H259" s="184">
        <v>2</v>
      </c>
      <c r="I259" s="185"/>
      <c r="J259" s="186">
        <f>ROUND(I259*H259,2)</f>
        <v>0</v>
      </c>
      <c r="K259" s="182" t="s">
        <v>268</v>
      </c>
      <c r="L259" s="39"/>
      <c r="M259" s="187" t="s">
        <v>1</v>
      </c>
      <c r="N259" s="188" t="s">
        <v>42</v>
      </c>
      <c r="O259" s="77"/>
      <c r="P259" s="189">
        <f>O259*H259</f>
        <v>0</v>
      </c>
      <c r="Q259" s="189">
        <v>0.0015</v>
      </c>
      <c r="R259" s="189">
        <f>Q259*H259</f>
        <v>0.0030000000000000001</v>
      </c>
      <c r="S259" s="189">
        <v>0</v>
      </c>
      <c r="T259" s="190">
        <f>S259*H259</f>
        <v>0</v>
      </c>
      <c r="U259" s="38"/>
      <c r="V259" s="38"/>
      <c r="W259" s="38"/>
      <c r="X259" s="38"/>
      <c r="Y259" s="38"/>
      <c r="Z259" s="38"/>
      <c r="AA259" s="38"/>
      <c r="AB259" s="38"/>
      <c r="AC259" s="38"/>
      <c r="AD259" s="38"/>
      <c r="AE259" s="38"/>
      <c r="AR259" s="191" t="s">
        <v>350</v>
      </c>
      <c r="AT259" s="191" t="s">
        <v>180</v>
      </c>
      <c r="AU259" s="191" t="s">
        <v>87</v>
      </c>
      <c r="AY259" s="19" t="s">
        <v>177</v>
      </c>
      <c r="BE259" s="192">
        <f>IF(N259="základní",J259,0)</f>
        <v>0</v>
      </c>
      <c r="BF259" s="192">
        <f>IF(N259="snížená",J259,0)</f>
        <v>0</v>
      </c>
      <c r="BG259" s="192">
        <f>IF(N259="zákl. přenesená",J259,0)</f>
        <v>0</v>
      </c>
      <c r="BH259" s="192">
        <f>IF(N259="sníž. přenesená",J259,0)</f>
        <v>0</v>
      </c>
      <c r="BI259" s="192">
        <f>IF(N259="nulová",J259,0)</f>
        <v>0</v>
      </c>
      <c r="BJ259" s="19" t="s">
        <v>85</v>
      </c>
      <c r="BK259" s="192">
        <f>ROUND(I259*H259,2)</f>
        <v>0</v>
      </c>
      <c r="BL259" s="19" t="s">
        <v>350</v>
      </c>
      <c r="BM259" s="191" t="s">
        <v>801</v>
      </c>
    </row>
    <row r="260" s="14" customFormat="1">
      <c r="A260" s="14"/>
      <c r="B260" s="210"/>
      <c r="C260" s="14"/>
      <c r="D260" s="193" t="s">
        <v>271</v>
      </c>
      <c r="E260" s="211" t="s">
        <v>1</v>
      </c>
      <c r="F260" s="212" t="s">
        <v>2094</v>
      </c>
      <c r="G260" s="14"/>
      <c r="H260" s="213">
        <v>2</v>
      </c>
      <c r="I260" s="214"/>
      <c r="J260" s="14"/>
      <c r="K260" s="14"/>
      <c r="L260" s="210"/>
      <c r="M260" s="215"/>
      <c r="N260" s="216"/>
      <c r="O260" s="216"/>
      <c r="P260" s="216"/>
      <c r="Q260" s="216"/>
      <c r="R260" s="216"/>
      <c r="S260" s="216"/>
      <c r="T260" s="217"/>
      <c r="U260" s="14"/>
      <c r="V260" s="14"/>
      <c r="W260" s="14"/>
      <c r="X260" s="14"/>
      <c r="Y260" s="14"/>
      <c r="Z260" s="14"/>
      <c r="AA260" s="14"/>
      <c r="AB260" s="14"/>
      <c r="AC260" s="14"/>
      <c r="AD260" s="14"/>
      <c r="AE260" s="14"/>
      <c r="AT260" s="211" t="s">
        <v>271</v>
      </c>
      <c r="AU260" s="211" t="s">
        <v>87</v>
      </c>
      <c r="AV260" s="14" t="s">
        <v>87</v>
      </c>
      <c r="AW260" s="14" t="s">
        <v>32</v>
      </c>
      <c r="AX260" s="14" t="s">
        <v>77</v>
      </c>
      <c r="AY260" s="211" t="s">
        <v>177</v>
      </c>
    </row>
    <row r="261" s="15" customFormat="1">
      <c r="A261" s="15"/>
      <c r="B261" s="218"/>
      <c r="C261" s="15"/>
      <c r="D261" s="193" t="s">
        <v>271</v>
      </c>
      <c r="E261" s="219" t="s">
        <v>1</v>
      </c>
      <c r="F261" s="220" t="s">
        <v>276</v>
      </c>
      <c r="G261" s="15"/>
      <c r="H261" s="221">
        <v>2</v>
      </c>
      <c r="I261" s="222"/>
      <c r="J261" s="15"/>
      <c r="K261" s="15"/>
      <c r="L261" s="218"/>
      <c r="M261" s="223"/>
      <c r="N261" s="224"/>
      <c r="O261" s="224"/>
      <c r="P261" s="224"/>
      <c r="Q261" s="224"/>
      <c r="R261" s="224"/>
      <c r="S261" s="224"/>
      <c r="T261" s="225"/>
      <c r="U261" s="15"/>
      <c r="V261" s="15"/>
      <c r="W261" s="15"/>
      <c r="X261" s="15"/>
      <c r="Y261" s="15"/>
      <c r="Z261" s="15"/>
      <c r="AA261" s="15"/>
      <c r="AB261" s="15"/>
      <c r="AC261" s="15"/>
      <c r="AD261" s="15"/>
      <c r="AE261" s="15"/>
      <c r="AT261" s="219" t="s">
        <v>271</v>
      </c>
      <c r="AU261" s="219" t="s">
        <v>87</v>
      </c>
      <c r="AV261" s="15" t="s">
        <v>269</v>
      </c>
      <c r="AW261" s="15" t="s">
        <v>32</v>
      </c>
      <c r="AX261" s="15" t="s">
        <v>85</v>
      </c>
      <c r="AY261" s="219" t="s">
        <v>177</v>
      </c>
    </row>
    <row r="262" s="2" customFormat="1" ht="24.15" customHeight="1">
      <c r="A262" s="38"/>
      <c r="B262" s="179"/>
      <c r="C262" s="180" t="s">
        <v>514</v>
      </c>
      <c r="D262" s="180" t="s">
        <v>180</v>
      </c>
      <c r="E262" s="181" t="s">
        <v>1389</v>
      </c>
      <c r="F262" s="182" t="s">
        <v>1390</v>
      </c>
      <c r="G262" s="183" t="s">
        <v>300</v>
      </c>
      <c r="H262" s="184">
        <v>0.0030000000000000001</v>
      </c>
      <c r="I262" s="185"/>
      <c r="J262" s="186">
        <f>ROUND(I262*H262,2)</f>
        <v>0</v>
      </c>
      <c r="K262" s="182" t="s">
        <v>268</v>
      </c>
      <c r="L262" s="39"/>
      <c r="M262" s="248" t="s">
        <v>1</v>
      </c>
      <c r="N262" s="249" t="s">
        <v>42</v>
      </c>
      <c r="O262" s="200"/>
      <c r="P262" s="250">
        <f>O262*H262</f>
        <v>0</v>
      </c>
      <c r="Q262" s="250">
        <v>0</v>
      </c>
      <c r="R262" s="250">
        <f>Q262*H262</f>
        <v>0</v>
      </c>
      <c r="S262" s="250">
        <v>0</v>
      </c>
      <c r="T262" s="251">
        <f>S262*H262</f>
        <v>0</v>
      </c>
      <c r="U262" s="38"/>
      <c r="V262" s="38"/>
      <c r="W262" s="38"/>
      <c r="X262" s="38"/>
      <c r="Y262" s="38"/>
      <c r="Z262" s="38"/>
      <c r="AA262" s="38"/>
      <c r="AB262" s="38"/>
      <c r="AC262" s="38"/>
      <c r="AD262" s="38"/>
      <c r="AE262" s="38"/>
      <c r="AR262" s="191" t="s">
        <v>350</v>
      </c>
      <c r="AT262" s="191" t="s">
        <v>180</v>
      </c>
      <c r="AU262" s="191" t="s">
        <v>87</v>
      </c>
      <c r="AY262" s="19" t="s">
        <v>177</v>
      </c>
      <c r="BE262" s="192">
        <f>IF(N262="základní",J262,0)</f>
        <v>0</v>
      </c>
      <c r="BF262" s="192">
        <f>IF(N262="snížená",J262,0)</f>
        <v>0</v>
      </c>
      <c r="BG262" s="192">
        <f>IF(N262="zákl. přenesená",J262,0)</f>
        <v>0</v>
      </c>
      <c r="BH262" s="192">
        <f>IF(N262="sníž. přenesená",J262,0)</f>
        <v>0</v>
      </c>
      <c r="BI262" s="192">
        <f>IF(N262="nulová",J262,0)</f>
        <v>0</v>
      </c>
      <c r="BJ262" s="19" t="s">
        <v>85</v>
      </c>
      <c r="BK262" s="192">
        <f>ROUND(I262*H262,2)</f>
        <v>0</v>
      </c>
      <c r="BL262" s="19" t="s">
        <v>350</v>
      </c>
      <c r="BM262" s="191" t="s">
        <v>811</v>
      </c>
    </row>
    <row r="263" s="2" customFormat="1" ht="6.96" customHeight="1">
      <c r="A263" s="38"/>
      <c r="B263" s="60"/>
      <c r="C263" s="61"/>
      <c r="D263" s="61"/>
      <c r="E263" s="61"/>
      <c r="F263" s="61"/>
      <c r="G263" s="61"/>
      <c r="H263" s="61"/>
      <c r="I263" s="61"/>
      <c r="J263" s="61"/>
      <c r="K263" s="61"/>
      <c r="L263" s="39"/>
      <c r="M263" s="38"/>
      <c r="O263" s="38"/>
      <c r="P263" s="38"/>
      <c r="Q263" s="38"/>
      <c r="R263" s="38"/>
      <c r="S263" s="38"/>
      <c r="T263" s="38"/>
      <c r="U263" s="38"/>
      <c r="V263" s="38"/>
      <c r="W263" s="38"/>
      <c r="X263" s="38"/>
      <c r="Y263" s="38"/>
      <c r="Z263" s="38"/>
      <c r="AA263" s="38"/>
      <c r="AB263" s="38"/>
      <c r="AC263" s="38"/>
      <c r="AD263" s="38"/>
      <c r="AE263" s="38"/>
    </row>
  </sheetData>
  <autoFilter ref="C127:K262"/>
  <mergeCells count="12">
    <mergeCell ref="E7:H7"/>
    <mergeCell ref="E9:H9"/>
    <mergeCell ref="E11:H11"/>
    <mergeCell ref="E20:H20"/>
    <mergeCell ref="E29:H29"/>
    <mergeCell ref="E85:H85"/>
    <mergeCell ref="E87:H87"/>
    <mergeCell ref="E89:H89"/>
    <mergeCell ref="E116:H116"/>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110</v>
      </c>
    </row>
    <row r="3" s="1" customFormat="1" ht="6.96" customHeight="1">
      <c r="B3" s="20"/>
      <c r="C3" s="21"/>
      <c r="D3" s="21"/>
      <c r="E3" s="21"/>
      <c r="F3" s="21"/>
      <c r="G3" s="21"/>
      <c r="H3" s="21"/>
      <c r="I3" s="21"/>
      <c r="J3" s="21"/>
      <c r="K3" s="21"/>
      <c r="L3" s="22"/>
      <c r="AT3" s="19" t="s">
        <v>87</v>
      </c>
    </row>
    <row r="4" s="1" customFormat="1" ht="24.96" customHeight="1">
      <c r="B4" s="22"/>
      <c r="D4" s="23" t="s">
        <v>150</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1" customFormat="1" ht="12" customHeight="1">
      <c r="B8" s="22"/>
      <c r="D8" s="32" t="s">
        <v>151</v>
      </c>
      <c r="L8" s="22"/>
    </row>
    <row r="9" s="2" customFormat="1" ht="16.5" customHeight="1">
      <c r="A9" s="38"/>
      <c r="B9" s="39"/>
      <c r="C9" s="38"/>
      <c r="D9" s="38"/>
      <c r="E9" s="129" t="s">
        <v>212</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215</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2095</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21</v>
      </c>
      <c r="G14" s="38"/>
      <c r="H14" s="38"/>
      <c r="I14" s="32" t="s">
        <v>22</v>
      </c>
      <c r="J14" s="69" t="str">
        <f>'Rekapitulace stavby'!AN8</f>
        <v>18. 9. 2023</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
        <v>1</v>
      </c>
      <c r="K16" s="38"/>
      <c r="L16" s="55"/>
      <c r="S16" s="38"/>
      <c r="T16" s="38"/>
      <c r="U16" s="38"/>
      <c r="V16" s="38"/>
      <c r="W16" s="38"/>
      <c r="X16" s="38"/>
      <c r="Y16" s="38"/>
      <c r="Z16" s="38"/>
      <c r="AA16" s="38"/>
      <c r="AB16" s="38"/>
      <c r="AC16" s="38"/>
      <c r="AD16" s="38"/>
      <c r="AE16" s="38"/>
    </row>
    <row r="17" s="2" customFormat="1" ht="18" customHeight="1">
      <c r="A17" s="38"/>
      <c r="B17" s="39"/>
      <c r="C17" s="38"/>
      <c r="D17" s="38"/>
      <c r="E17" s="27" t="s">
        <v>26</v>
      </c>
      <c r="F17" s="38"/>
      <c r="G17" s="38"/>
      <c r="H17" s="38"/>
      <c r="I17" s="32" t="s">
        <v>27</v>
      </c>
      <c r="J17" s="27" t="s">
        <v>1</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
        <v>1</v>
      </c>
      <c r="K22" s="38"/>
      <c r="L22" s="55"/>
      <c r="S22" s="38"/>
      <c r="T22" s="38"/>
      <c r="U22" s="38"/>
      <c r="V22" s="38"/>
      <c r="W22" s="38"/>
      <c r="X22" s="38"/>
      <c r="Y22" s="38"/>
      <c r="Z22" s="38"/>
      <c r="AA22" s="38"/>
      <c r="AB22" s="38"/>
      <c r="AC22" s="38"/>
      <c r="AD22" s="38"/>
      <c r="AE22" s="38"/>
    </row>
    <row r="23" s="2" customFormat="1" ht="18" customHeight="1">
      <c r="A23" s="38"/>
      <c r="B23" s="39"/>
      <c r="C23" s="38"/>
      <c r="D23" s="38"/>
      <c r="E23" s="27" t="s">
        <v>31</v>
      </c>
      <c r="F23" s="38"/>
      <c r="G23" s="38"/>
      <c r="H23" s="38"/>
      <c r="I23" s="32" t="s">
        <v>27</v>
      </c>
      <c r="J23" s="27" t="s">
        <v>1</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
        <v>1</v>
      </c>
      <c r="K25" s="38"/>
      <c r="L25" s="55"/>
      <c r="S25" s="38"/>
      <c r="T25" s="38"/>
      <c r="U25" s="38"/>
      <c r="V25" s="38"/>
      <c r="W25" s="38"/>
      <c r="X25" s="38"/>
      <c r="Y25" s="38"/>
      <c r="Z25" s="38"/>
      <c r="AA25" s="38"/>
      <c r="AB25" s="38"/>
      <c r="AC25" s="38"/>
      <c r="AD25" s="38"/>
      <c r="AE25" s="38"/>
    </row>
    <row r="26" s="2" customFormat="1" ht="18" customHeight="1">
      <c r="A26" s="38"/>
      <c r="B26" s="39"/>
      <c r="C26" s="38"/>
      <c r="D26" s="38"/>
      <c r="E26" s="27" t="s">
        <v>34</v>
      </c>
      <c r="F26" s="38"/>
      <c r="G26" s="38"/>
      <c r="H26" s="38"/>
      <c r="I26" s="32" t="s">
        <v>27</v>
      </c>
      <c r="J26" s="27" t="s">
        <v>1</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35</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37</v>
      </c>
      <c r="E32" s="38"/>
      <c r="F32" s="38"/>
      <c r="G32" s="38"/>
      <c r="H32" s="38"/>
      <c r="I32" s="38"/>
      <c r="J32" s="96">
        <f>ROUND(J123,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39</v>
      </c>
      <c r="G34" s="38"/>
      <c r="H34" s="38"/>
      <c r="I34" s="43" t="s">
        <v>38</v>
      </c>
      <c r="J34" s="43" t="s">
        <v>40</v>
      </c>
      <c r="K34" s="38"/>
      <c r="L34" s="55"/>
      <c r="S34" s="38"/>
      <c r="T34" s="38"/>
      <c r="U34" s="38"/>
      <c r="V34" s="38"/>
      <c r="W34" s="38"/>
      <c r="X34" s="38"/>
      <c r="Y34" s="38"/>
      <c r="Z34" s="38"/>
      <c r="AA34" s="38"/>
      <c r="AB34" s="38"/>
      <c r="AC34" s="38"/>
      <c r="AD34" s="38"/>
      <c r="AE34" s="38"/>
    </row>
    <row r="35" s="2" customFormat="1" ht="14.4" customHeight="1">
      <c r="A35" s="38"/>
      <c r="B35" s="39"/>
      <c r="C35" s="38"/>
      <c r="D35" s="134" t="s">
        <v>41</v>
      </c>
      <c r="E35" s="32" t="s">
        <v>42</v>
      </c>
      <c r="F35" s="135">
        <f>ROUND((SUM(BE123:BE144)),  2)</f>
        <v>0</v>
      </c>
      <c r="G35" s="38"/>
      <c r="H35" s="38"/>
      <c r="I35" s="136">
        <v>0.20999999999999999</v>
      </c>
      <c r="J35" s="135">
        <f>ROUND(((SUM(BE123:BE144))*I35),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43</v>
      </c>
      <c r="F36" s="135">
        <f>ROUND((SUM(BF123:BF144)),  2)</f>
        <v>0</v>
      </c>
      <c r="G36" s="38"/>
      <c r="H36" s="38"/>
      <c r="I36" s="136">
        <v>0.14999999999999999</v>
      </c>
      <c r="J36" s="135">
        <f>ROUND(((SUM(BF123:BF144))*I36),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44</v>
      </c>
      <c r="F37" s="135">
        <f>ROUND((SUM(BG123:BG144)),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45</v>
      </c>
      <c r="F38" s="135">
        <f>ROUND((SUM(BH123:BH144)),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46</v>
      </c>
      <c r="F39" s="135">
        <f>ROUND((SUM(BI123:BI144)),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47</v>
      </c>
      <c r="E41" s="81"/>
      <c r="F41" s="81"/>
      <c r="G41" s="139" t="s">
        <v>48</v>
      </c>
      <c r="H41" s="140" t="s">
        <v>49</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151</v>
      </c>
      <c r="L86" s="22"/>
    </row>
    <row r="87" s="2" customFormat="1" ht="16.5" customHeight="1">
      <c r="A87" s="38"/>
      <c r="B87" s="39"/>
      <c r="C87" s="38"/>
      <c r="D87" s="38"/>
      <c r="E87" s="129" t="s">
        <v>212</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215</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SO 01-06 - Mobiliář</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Lázně Bělohrad</v>
      </c>
      <c r="G91" s="38"/>
      <c r="H91" s="38"/>
      <c r="I91" s="32" t="s">
        <v>22</v>
      </c>
      <c r="J91" s="69" t="str">
        <f>IF(J14="","",J14)</f>
        <v>18. 9. 2023</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TJ Lázně Bělohrad z.s.</v>
      </c>
      <c r="G93" s="38"/>
      <c r="H93" s="38"/>
      <c r="I93" s="32" t="s">
        <v>30</v>
      </c>
      <c r="J93" s="36" t="str">
        <f>E23</f>
        <v>ATELIER TSUNAMI s.r.o. Náchod</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Ing. Lenka Kasperová</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154</v>
      </c>
      <c r="D96" s="137"/>
      <c r="E96" s="137"/>
      <c r="F96" s="137"/>
      <c r="G96" s="137"/>
      <c r="H96" s="137"/>
      <c r="I96" s="137"/>
      <c r="J96" s="146" t="s">
        <v>155</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156</v>
      </c>
      <c r="D98" s="38"/>
      <c r="E98" s="38"/>
      <c r="F98" s="38"/>
      <c r="G98" s="38"/>
      <c r="H98" s="38"/>
      <c r="I98" s="38"/>
      <c r="J98" s="96">
        <f>J123</f>
        <v>0</v>
      </c>
      <c r="K98" s="38"/>
      <c r="L98" s="55"/>
      <c r="S98" s="38"/>
      <c r="T98" s="38"/>
      <c r="U98" s="38"/>
      <c r="V98" s="38"/>
      <c r="W98" s="38"/>
      <c r="X98" s="38"/>
      <c r="Y98" s="38"/>
      <c r="Z98" s="38"/>
      <c r="AA98" s="38"/>
      <c r="AB98" s="38"/>
      <c r="AC98" s="38"/>
      <c r="AD98" s="38"/>
      <c r="AE98" s="38"/>
      <c r="AU98" s="19" t="s">
        <v>157</v>
      </c>
    </row>
    <row r="99" s="9" customFormat="1" ht="24.96" customHeight="1">
      <c r="A99" s="9"/>
      <c r="B99" s="148"/>
      <c r="C99" s="9"/>
      <c r="D99" s="149" t="s">
        <v>249</v>
      </c>
      <c r="E99" s="150"/>
      <c r="F99" s="150"/>
      <c r="G99" s="150"/>
      <c r="H99" s="150"/>
      <c r="I99" s="150"/>
      <c r="J99" s="151">
        <f>J124</f>
        <v>0</v>
      </c>
      <c r="K99" s="9"/>
      <c r="L99" s="148"/>
      <c r="S99" s="9"/>
      <c r="T99" s="9"/>
      <c r="U99" s="9"/>
      <c r="V99" s="9"/>
      <c r="W99" s="9"/>
      <c r="X99" s="9"/>
      <c r="Y99" s="9"/>
      <c r="Z99" s="9"/>
      <c r="AA99" s="9"/>
      <c r="AB99" s="9"/>
      <c r="AC99" s="9"/>
      <c r="AD99" s="9"/>
      <c r="AE99" s="9"/>
    </row>
    <row r="100" s="10" customFormat="1" ht="19.92" customHeight="1">
      <c r="A100" s="10"/>
      <c r="B100" s="152"/>
      <c r="C100" s="10"/>
      <c r="D100" s="153" t="s">
        <v>255</v>
      </c>
      <c r="E100" s="154"/>
      <c r="F100" s="154"/>
      <c r="G100" s="154"/>
      <c r="H100" s="154"/>
      <c r="I100" s="154"/>
      <c r="J100" s="155">
        <f>J125</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256</v>
      </c>
      <c r="E101" s="154"/>
      <c r="F101" s="154"/>
      <c r="G101" s="154"/>
      <c r="H101" s="154"/>
      <c r="I101" s="154"/>
      <c r="J101" s="155">
        <f>J137</f>
        <v>0</v>
      </c>
      <c r="K101" s="10"/>
      <c r="L101" s="152"/>
      <c r="S101" s="10"/>
      <c r="T101" s="10"/>
      <c r="U101" s="10"/>
      <c r="V101" s="10"/>
      <c r="W101" s="10"/>
      <c r="X101" s="10"/>
      <c r="Y101" s="10"/>
      <c r="Z101" s="10"/>
      <c r="AA101" s="10"/>
      <c r="AB101" s="10"/>
      <c r="AC101" s="10"/>
      <c r="AD101" s="10"/>
      <c r="AE101" s="10"/>
    </row>
    <row r="102" s="2" customFormat="1" ht="21.84" customHeight="1">
      <c r="A102" s="38"/>
      <c r="B102" s="39"/>
      <c r="C102" s="38"/>
      <c r="D102" s="38"/>
      <c r="E102" s="38"/>
      <c r="F102" s="38"/>
      <c r="G102" s="38"/>
      <c r="H102" s="38"/>
      <c r="I102" s="38"/>
      <c r="J102" s="38"/>
      <c r="K102" s="38"/>
      <c r="L102" s="55"/>
      <c r="S102" s="38"/>
      <c r="T102" s="38"/>
      <c r="U102" s="38"/>
      <c r="V102" s="38"/>
      <c r="W102" s="38"/>
      <c r="X102" s="38"/>
      <c r="Y102" s="38"/>
      <c r="Z102" s="38"/>
      <c r="AA102" s="38"/>
      <c r="AB102" s="38"/>
      <c r="AC102" s="38"/>
      <c r="AD102" s="38"/>
      <c r="AE102" s="38"/>
    </row>
    <row r="103" s="2" customFormat="1" ht="6.96" customHeight="1">
      <c r="A103" s="38"/>
      <c r="B103" s="60"/>
      <c r="C103" s="61"/>
      <c r="D103" s="61"/>
      <c r="E103" s="61"/>
      <c r="F103" s="61"/>
      <c r="G103" s="61"/>
      <c r="H103" s="61"/>
      <c r="I103" s="61"/>
      <c r="J103" s="61"/>
      <c r="K103" s="61"/>
      <c r="L103" s="55"/>
      <c r="S103" s="38"/>
      <c r="T103" s="38"/>
      <c r="U103" s="38"/>
      <c r="V103" s="38"/>
      <c r="W103" s="38"/>
      <c r="X103" s="38"/>
      <c r="Y103" s="38"/>
      <c r="Z103" s="38"/>
      <c r="AA103" s="38"/>
      <c r="AB103" s="38"/>
      <c r="AC103" s="38"/>
      <c r="AD103" s="38"/>
      <c r="AE103" s="38"/>
    </row>
    <row r="107" s="2" customFormat="1" ht="6.96" customHeight="1">
      <c r="A107" s="38"/>
      <c r="B107" s="62"/>
      <c r="C107" s="63"/>
      <c r="D107" s="63"/>
      <c r="E107" s="63"/>
      <c r="F107" s="63"/>
      <c r="G107" s="63"/>
      <c r="H107" s="63"/>
      <c r="I107" s="63"/>
      <c r="J107" s="63"/>
      <c r="K107" s="63"/>
      <c r="L107" s="55"/>
      <c r="S107" s="38"/>
      <c r="T107" s="38"/>
      <c r="U107" s="38"/>
      <c r="V107" s="38"/>
      <c r="W107" s="38"/>
      <c r="X107" s="38"/>
      <c r="Y107" s="38"/>
      <c r="Z107" s="38"/>
      <c r="AA107" s="38"/>
      <c r="AB107" s="38"/>
      <c r="AC107" s="38"/>
      <c r="AD107" s="38"/>
      <c r="AE107" s="38"/>
    </row>
    <row r="108" s="2" customFormat="1" ht="24.96" customHeight="1">
      <c r="A108" s="38"/>
      <c r="B108" s="39"/>
      <c r="C108" s="23" t="s">
        <v>161</v>
      </c>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6.96"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2" customHeight="1">
      <c r="A110" s="38"/>
      <c r="B110" s="39"/>
      <c r="C110" s="32" t="s">
        <v>16</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6.5" customHeight="1">
      <c r="A111" s="38"/>
      <c r="B111" s="39"/>
      <c r="C111" s="38"/>
      <c r="D111" s="38"/>
      <c r="E111" s="129" t="str">
        <f>E7</f>
        <v>Klubovna volejbalu, stavební úpravy sportoviště-aktualizace 09/2023</v>
      </c>
      <c r="F111" s="32"/>
      <c r="G111" s="32"/>
      <c r="H111" s="32"/>
      <c r="I111" s="38"/>
      <c r="J111" s="38"/>
      <c r="K111" s="38"/>
      <c r="L111" s="55"/>
      <c r="S111" s="38"/>
      <c r="T111" s="38"/>
      <c r="U111" s="38"/>
      <c r="V111" s="38"/>
      <c r="W111" s="38"/>
      <c r="X111" s="38"/>
      <c r="Y111" s="38"/>
      <c r="Z111" s="38"/>
      <c r="AA111" s="38"/>
      <c r="AB111" s="38"/>
      <c r="AC111" s="38"/>
      <c r="AD111" s="38"/>
      <c r="AE111" s="38"/>
    </row>
    <row r="112" s="1" customFormat="1" ht="12" customHeight="1">
      <c r="B112" s="22"/>
      <c r="C112" s="32" t="s">
        <v>151</v>
      </c>
      <c r="L112" s="22"/>
    </row>
    <row r="113" s="2" customFormat="1" ht="16.5" customHeight="1">
      <c r="A113" s="38"/>
      <c r="B113" s="39"/>
      <c r="C113" s="38"/>
      <c r="D113" s="38"/>
      <c r="E113" s="129" t="s">
        <v>212</v>
      </c>
      <c r="F113" s="38"/>
      <c r="G113" s="38"/>
      <c r="H113" s="38"/>
      <c r="I113" s="38"/>
      <c r="J113" s="38"/>
      <c r="K113" s="38"/>
      <c r="L113" s="55"/>
      <c r="S113" s="38"/>
      <c r="T113" s="38"/>
      <c r="U113" s="38"/>
      <c r="V113" s="38"/>
      <c r="W113" s="38"/>
      <c r="X113" s="38"/>
      <c r="Y113" s="38"/>
      <c r="Z113" s="38"/>
      <c r="AA113" s="38"/>
      <c r="AB113" s="38"/>
      <c r="AC113" s="38"/>
      <c r="AD113" s="38"/>
      <c r="AE113" s="38"/>
    </row>
    <row r="114" s="2" customFormat="1" ht="12" customHeight="1">
      <c r="A114" s="38"/>
      <c r="B114" s="39"/>
      <c r="C114" s="32" t="s">
        <v>215</v>
      </c>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6.5" customHeight="1">
      <c r="A115" s="38"/>
      <c r="B115" s="39"/>
      <c r="C115" s="38"/>
      <c r="D115" s="38"/>
      <c r="E115" s="67" t="str">
        <f>E11</f>
        <v>SO 01-06 - Mobiliář</v>
      </c>
      <c r="F115" s="38"/>
      <c r="G115" s="38"/>
      <c r="H115" s="38"/>
      <c r="I115" s="38"/>
      <c r="J115" s="38"/>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20</v>
      </c>
      <c r="D117" s="38"/>
      <c r="E117" s="38"/>
      <c r="F117" s="27" t="str">
        <f>F14</f>
        <v>Lázně Bělohrad</v>
      </c>
      <c r="G117" s="38"/>
      <c r="H117" s="38"/>
      <c r="I117" s="32" t="s">
        <v>22</v>
      </c>
      <c r="J117" s="69" t="str">
        <f>IF(J14="","",J14)</f>
        <v>18. 9. 2023</v>
      </c>
      <c r="K117" s="38"/>
      <c r="L117" s="55"/>
      <c r="S117" s="38"/>
      <c r="T117" s="38"/>
      <c r="U117" s="38"/>
      <c r="V117" s="38"/>
      <c r="W117" s="38"/>
      <c r="X117" s="38"/>
      <c r="Y117" s="38"/>
      <c r="Z117" s="38"/>
      <c r="AA117" s="38"/>
      <c r="AB117" s="38"/>
      <c r="AC117" s="38"/>
      <c r="AD117" s="38"/>
      <c r="AE117" s="38"/>
    </row>
    <row r="118" s="2" customFormat="1" ht="6.96" customHeight="1">
      <c r="A118" s="38"/>
      <c r="B118" s="39"/>
      <c r="C118" s="38"/>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25.65" customHeight="1">
      <c r="A119" s="38"/>
      <c r="B119" s="39"/>
      <c r="C119" s="32" t="s">
        <v>24</v>
      </c>
      <c r="D119" s="38"/>
      <c r="E119" s="38"/>
      <c r="F119" s="27" t="str">
        <f>E17</f>
        <v>TJ Lázně Bělohrad z.s.</v>
      </c>
      <c r="G119" s="38"/>
      <c r="H119" s="38"/>
      <c r="I119" s="32" t="s">
        <v>30</v>
      </c>
      <c r="J119" s="36" t="str">
        <f>E23</f>
        <v>ATELIER TSUNAMI s.r.o. Náchod</v>
      </c>
      <c r="K119" s="38"/>
      <c r="L119" s="55"/>
      <c r="S119" s="38"/>
      <c r="T119" s="38"/>
      <c r="U119" s="38"/>
      <c r="V119" s="38"/>
      <c r="W119" s="38"/>
      <c r="X119" s="38"/>
      <c r="Y119" s="38"/>
      <c r="Z119" s="38"/>
      <c r="AA119" s="38"/>
      <c r="AB119" s="38"/>
      <c r="AC119" s="38"/>
      <c r="AD119" s="38"/>
      <c r="AE119" s="38"/>
    </row>
    <row r="120" s="2" customFormat="1" ht="15.15" customHeight="1">
      <c r="A120" s="38"/>
      <c r="B120" s="39"/>
      <c r="C120" s="32" t="s">
        <v>28</v>
      </c>
      <c r="D120" s="38"/>
      <c r="E120" s="38"/>
      <c r="F120" s="27" t="str">
        <f>IF(E20="","",E20)</f>
        <v>Vyplň údaj</v>
      </c>
      <c r="G120" s="38"/>
      <c r="H120" s="38"/>
      <c r="I120" s="32" t="s">
        <v>33</v>
      </c>
      <c r="J120" s="36" t="str">
        <f>E26</f>
        <v>Ing. Lenka Kasperová</v>
      </c>
      <c r="K120" s="38"/>
      <c r="L120" s="55"/>
      <c r="S120" s="38"/>
      <c r="T120" s="38"/>
      <c r="U120" s="38"/>
      <c r="V120" s="38"/>
      <c r="W120" s="38"/>
      <c r="X120" s="38"/>
      <c r="Y120" s="38"/>
      <c r="Z120" s="38"/>
      <c r="AA120" s="38"/>
      <c r="AB120" s="38"/>
      <c r="AC120" s="38"/>
      <c r="AD120" s="38"/>
      <c r="AE120" s="38"/>
    </row>
    <row r="121" s="2" customFormat="1" ht="10.32"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11" customFormat="1" ht="29.28" customHeight="1">
      <c r="A122" s="156"/>
      <c r="B122" s="157"/>
      <c r="C122" s="158" t="s">
        <v>162</v>
      </c>
      <c r="D122" s="159" t="s">
        <v>62</v>
      </c>
      <c r="E122" s="159" t="s">
        <v>58</v>
      </c>
      <c r="F122" s="159" t="s">
        <v>59</v>
      </c>
      <c r="G122" s="159" t="s">
        <v>163</v>
      </c>
      <c r="H122" s="159" t="s">
        <v>164</v>
      </c>
      <c r="I122" s="159" t="s">
        <v>165</v>
      </c>
      <c r="J122" s="159" t="s">
        <v>155</v>
      </c>
      <c r="K122" s="160" t="s">
        <v>166</v>
      </c>
      <c r="L122" s="161"/>
      <c r="M122" s="86" t="s">
        <v>1</v>
      </c>
      <c r="N122" s="87" t="s">
        <v>41</v>
      </c>
      <c r="O122" s="87" t="s">
        <v>167</v>
      </c>
      <c r="P122" s="87" t="s">
        <v>168</v>
      </c>
      <c r="Q122" s="87" t="s">
        <v>169</v>
      </c>
      <c r="R122" s="87" t="s">
        <v>170</v>
      </c>
      <c r="S122" s="87" t="s">
        <v>171</v>
      </c>
      <c r="T122" s="88" t="s">
        <v>172</v>
      </c>
      <c r="U122" s="156"/>
      <c r="V122" s="156"/>
      <c r="W122" s="156"/>
      <c r="X122" s="156"/>
      <c r="Y122" s="156"/>
      <c r="Z122" s="156"/>
      <c r="AA122" s="156"/>
      <c r="AB122" s="156"/>
      <c r="AC122" s="156"/>
      <c r="AD122" s="156"/>
      <c r="AE122" s="156"/>
    </row>
    <row r="123" s="2" customFormat="1" ht="22.8" customHeight="1">
      <c r="A123" s="38"/>
      <c r="B123" s="39"/>
      <c r="C123" s="93" t="s">
        <v>173</v>
      </c>
      <c r="D123" s="38"/>
      <c r="E123" s="38"/>
      <c r="F123" s="38"/>
      <c r="G123" s="38"/>
      <c r="H123" s="38"/>
      <c r="I123" s="38"/>
      <c r="J123" s="162">
        <f>BK123</f>
        <v>0</v>
      </c>
      <c r="K123" s="38"/>
      <c r="L123" s="39"/>
      <c r="M123" s="89"/>
      <c r="N123" s="73"/>
      <c r="O123" s="90"/>
      <c r="P123" s="163">
        <f>P124</f>
        <v>0</v>
      </c>
      <c r="Q123" s="90"/>
      <c r="R123" s="163">
        <f>R124</f>
        <v>0</v>
      </c>
      <c r="S123" s="90"/>
      <c r="T123" s="164">
        <f>T124</f>
        <v>0</v>
      </c>
      <c r="U123" s="38"/>
      <c r="V123" s="38"/>
      <c r="W123" s="38"/>
      <c r="X123" s="38"/>
      <c r="Y123" s="38"/>
      <c r="Z123" s="38"/>
      <c r="AA123" s="38"/>
      <c r="AB123" s="38"/>
      <c r="AC123" s="38"/>
      <c r="AD123" s="38"/>
      <c r="AE123" s="38"/>
      <c r="AT123" s="19" t="s">
        <v>76</v>
      </c>
      <c r="AU123" s="19" t="s">
        <v>157</v>
      </c>
      <c r="BK123" s="165">
        <f>BK124</f>
        <v>0</v>
      </c>
    </row>
    <row r="124" s="12" customFormat="1" ht="25.92" customHeight="1">
      <c r="A124" s="12"/>
      <c r="B124" s="166"/>
      <c r="C124" s="12"/>
      <c r="D124" s="167" t="s">
        <v>76</v>
      </c>
      <c r="E124" s="168" t="s">
        <v>714</v>
      </c>
      <c r="F124" s="168" t="s">
        <v>715</v>
      </c>
      <c r="G124" s="12"/>
      <c r="H124" s="12"/>
      <c r="I124" s="169"/>
      <c r="J124" s="170">
        <f>BK124</f>
        <v>0</v>
      </c>
      <c r="K124" s="12"/>
      <c r="L124" s="166"/>
      <c r="M124" s="171"/>
      <c r="N124" s="172"/>
      <c r="O124" s="172"/>
      <c r="P124" s="173">
        <f>P125+P137</f>
        <v>0</v>
      </c>
      <c r="Q124" s="172"/>
      <c r="R124" s="173">
        <f>R125+R137</f>
        <v>0</v>
      </c>
      <c r="S124" s="172"/>
      <c r="T124" s="174">
        <f>T125+T137</f>
        <v>0</v>
      </c>
      <c r="U124" s="12"/>
      <c r="V124" s="12"/>
      <c r="W124" s="12"/>
      <c r="X124" s="12"/>
      <c r="Y124" s="12"/>
      <c r="Z124" s="12"/>
      <c r="AA124" s="12"/>
      <c r="AB124" s="12"/>
      <c r="AC124" s="12"/>
      <c r="AD124" s="12"/>
      <c r="AE124" s="12"/>
      <c r="AR124" s="167" t="s">
        <v>87</v>
      </c>
      <c r="AT124" s="175" t="s">
        <v>76</v>
      </c>
      <c r="AU124" s="175" t="s">
        <v>77</v>
      </c>
      <c r="AY124" s="167" t="s">
        <v>177</v>
      </c>
      <c r="BK124" s="176">
        <f>BK125+BK137</f>
        <v>0</v>
      </c>
    </row>
    <row r="125" s="12" customFormat="1" ht="22.8" customHeight="1">
      <c r="A125" s="12"/>
      <c r="B125" s="166"/>
      <c r="C125" s="12"/>
      <c r="D125" s="167" t="s">
        <v>76</v>
      </c>
      <c r="E125" s="177" t="s">
        <v>958</v>
      </c>
      <c r="F125" s="177" t="s">
        <v>959</v>
      </c>
      <c r="G125" s="12"/>
      <c r="H125" s="12"/>
      <c r="I125" s="169"/>
      <c r="J125" s="178">
        <f>BK125</f>
        <v>0</v>
      </c>
      <c r="K125" s="12"/>
      <c r="L125" s="166"/>
      <c r="M125" s="171"/>
      <c r="N125" s="172"/>
      <c r="O125" s="172"/>
      <c r="P125" s="173">
        <f>SUM(P126:P136)</f>
        <v>0</v>
      </c>
      <c r="Q125" s="172"/>
      <c r="R125" s="173">
        <f>SUM(R126:R136)</f>
        <v>0</v>
      </c>
      <c r="S125" s="172"/>
      <c r="T125" s="174">
        <f>SUM(T126:T136)</f>
        <v>0</v>
      </c>
      <c r="U125" s="12"/>
      <c r="V125" s="12"/>
      <c r="W125" s="12"/>
      <c r="X125" s="12"/>
      <c r="Y125" s="12"/>
      <c r="Z125" s="12"/>
      <c r="AA125" s="12"/>
      <c r="AB125" s="12"/>
      <c r="AC125" s="12"/>
      <c r="AD125" s="12"/>
      <c r="AE125" s="12"/>
      <c r="AR125" s="167" t="s">
        <v>87</v>
      </c>
      <c r="AT125" s="175" t="s">
        <v>76</v>
      </c>
      <c r="AU125" s="175" t="s">
        <v>85</v>
      </c>
      <c r="AY125" s="167" t="s">
        <v>177</v>
      </c>
      <c r="BK125" s="176">
        <f>SUM(BK126:BK136)</f>
        <v>0</v>
      </c>
    </row>
    <row r="126" s="2" customFormat="1" ht="24.15" customHeight="1">
      <c r="A126" s="38"/>
      <c r="B126" s="179"/>
      <c r="C126" s="180" t="s">
        <v>85</v>
      </c>
      <c r="D126" s="180" t="s">
        <v>180</v>
      </c>
      <c r="E126" s="181" t="s">
        <v>2096</v>
      </c>
      <c r="F126" s="182" t="s">
        <v>2097</v>
      </c>
      <c r="G126" s="183" t="s">
        <v>183</v>
      </c>
      <c r="H126" s="184">
        <v>1</v>
      </c>
      <c r="I126" s="185"/>
      <c r="J126" s="186">
        <f>ROUND(I126*H126,2)</f>
        <v>0</v>
      </c>
      <c r="K126" s="182" t="s">
        <v>1</v>
      </c>
      <c r="L126" s="39"/>
      <c r="M126" s="187" t="s">
        <v>1</v>
      </c>
      <c r="N126" s="188" t="s">
        <v>42</v>
      </c>
      <c r="O126" s="77"/>
      <c r="P126" s="189">
        <f>O126*H126</f>
        <v>0</v>
      </c>
      <c r="Q126" s="189">
        <v>0</v>
      </c>
      <c r="R126" s="189">
        <f>Q126*H126</f>
        <v>0</v>
      </c>
      <c r="S126" s="189">
        <v>0</v>
      </c>
      <c r="T126" s="190">
        <f>S126*H126</f>
        <v>0</v>
      </c>
      <c r="U126" s="38"/>
      <c r="V126" s="38"/>
      <c r="W126" s="38"/>
      <c r="X126" s="38"/>
      <c r="Y126" s="38"/>
      <c r="Z126" s="38"/>
      <c r="AA126" s="38"/>
      <c r="AB126" s="38"/>
      <c r="AC126" s="38"/>
      <c r="AD126" s="38"/>
      <c r="AE126" s="38"/>
      <c r="AR126" s="191" t="s">
        <v>350</v>
      </c>
      <c r="AT126" s="191" t="s">
        <v>180</v>
      </c>
      <c r="AU126" s="191" t="s">
        <v>87</v>
      </c>
      <c r="AY126" s="19" t="s">
        <v>177</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350</v>
      </c>
      <c r="BM126" s="191" t="s">
        <v>2098</v>
      </c>
    </row>
    <row r="127" s="2" customFormat="1">
      <c r="A127" s="38"/>
      <c r="B127" s="39"/>
      <c r="C127" s="38"/>
      <c r="D127" s="193" t="s">
        <v>187</v>
      </c>
      <c r="E127" s="38"/>
      <c r="F127" s="194" t="s">
        <v>2099</v>
      </c>
      <c r="G127" s="38"/>
      <c r="H127" s="38"/>
      <c r="I127" s="195"/>
      <c r="J127" s="38"/>
      <c r="K127" s="38"/>
      <c r="L127" s="39"/>
      <c r="M127" s="196"/>
      <c r="N127" s="197"/>
      <c r="O127" s="77"/>
      <c r="P127" s="77"/>
      <c r="Q127" s="77"/>
      <c r="R127" s="77"/>
      <c r="S127" s="77"/>
      <c r="T127" s="78"/>
      <c r="U127" s="38"/>
      <c r="V127" s="38"/>
      <c r="W127" s="38"/>
      <c r="X127" s="38"/>
      <c r="Y127" s="38"/>
      <c r="Z127" s="38"/>
      <c r="AA127" s="38"/>
      <c r="AB127" s="38"/>
      <c r="AC127" s="38"/>
      <c r="AD127" s="38"/>
      <c r="AE127" s="38"/>
      <c r="AT127" s="19" t="s">
        <v>187</v>
      </c>
      <c r="AU127" s="19" t="s">
        <v>87</v>
      </c>
    </row>
    <row r="128" s="2" customFormat="1" ht="16.5" customHeight="1">
      <c r="A128" s="38"/>
      <c r="B128" s="179"/>
      <c r="C128" s="180" t="s">
        <v>87</v>
      </c>
      <c r="D128" s="180" t="s">
        <v>180</v>
      </c>
      <c r="E128" s="181" t="s">
        <v>2100</v>
      </c>
      <c r="F128" s="182" t="s">
        <v>2101</v>
      </c>
      <c r="G128" s="183" t="s">
        <v>183</v>
      </c>
      <c r="H128" s="184">
        <v>2</v>
      </c>
      <c r="I128" s="185"/>
      <c r="J128" s="186">
        <f>ROUND(I128*H128,2)</f>
        <v>0</v>
      </c>
      <c r="K128" s="182" t="s">
        <v>1</v>
      </c>
      <c r="L128" s="39"/>
      <c r="M128" s="187" t="s">
        <v>1</v>
      </c>
      <c r="N128" s="188" t="s">
        <v>42</v>
      </c>
      <c r="O128" s="77"/>
      <c r="P128" s="189">
        <f>O128*H128</f>
        <v>0</v>
      </c>
      <c r="Q128" s="189">
        <v>0</v>
      </c>
      <c r="R128" s="189">
        <f>Q128*H128</f>
        <v>0</v>
      </c>
      <c r="S128" s="189">
        <v>0</v>
      </c>
      <c r="T128" s="190">
        <f>S128*H128</f>
        <v>0</v>
      </c>
      <c r="U128" s="38"/>
      <c r="V128" s="38"/>
      <c r="W128" s="38"/>
      <c r="X128" s="38"/>
      <c r="Y128" s="38"/>
      <c r="Z128" s="38"/>
      <c r="AA128" s="38"/>
      <c r="AB128" s="38"/>
      <c r="AC128" s="38"/>
      <c r="AD128" s="38"/>
      <c r="AE128" s="38"/>
      <c r="AR128" s="191" t="s">
        <v>350</v>
      </c>
      <c r="AT128" s="191" t="s">
        <v>180</v>
      </c>
      <c r="AU128" s="191" t="s">
        <v>87</v>
      </c>
      <c r="AY128" s="19" t="s">
        <v>177</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350</v>
      </c>
      <c r="BM128" s="191" t="s">
        <v>2102</v>
      </c>
    </row>
    <row r="129" s="2" customFormat="1">
      <c r="A129" s="38"/>
      <c r="B129" s="39"/>
      <c r="C129" s="38"/>
      <c r="D129" s="193" t="s">
        <v>187</v>
      </c>
      <c r="E129" s="38"/>
      <c r="F129" s="194" t="s">
        <v>2103</v>
      </c>
      <c r="G129" s="38"/>
      <c r="H129" s="38"/>
      <c r="I129" s="195"/>
      <c r="J129" s="38"/>
      <c r="K129" s="38"/>
      <c r="L129" s="39"/>
      <c r="M129" s="196"/>
      <c r="N129" s="197"/>
      <c r="O129" s="77"/>
      <c r="P129" s="77"/>
      <c r="Q129" s="77"/>
      <c r="R129" s="77"/>
      <c r="S129" s="77"/>
      <c r="T129" s="78"/>
      <c r="U129" s="38"/>
      <c r="V129" s="38"/>
      <c r="W129" s="38"/>
      <c r="X129" s="38"/>
      <c r="Y129" s="38"/>
      <c r="Z129" s="38"/>
      <c r="AA129" s="38"/>
      <c r="AB129" s="38"/>
      <c r="AC129" s="38"/>
      <c r="AD129" s="38"/>
      <c r="AE129" s="38"/>
      <c r="AT129" s="19" t="s">
        <v>187</v>
      </c>
      <c r="AU129" s="19" t="s">
        <v>87</v>
      </c>
    </row>
    <row r="130" s="2" customFormat="1" ht="16.5" customHeight="1">
      <c r="A130" s="38"/>
      <c r="B130" s="179"/>
      <c r="C130" s="180" t="s">
        <v>194</v>
      </c>
      <c r="D130" s="180" t="s">
        <v>180</v>
      </c>
      <c r="E130" s="181" t="s">
        <v>2104</v>
      </c>
      <c r="F130" s="182" t="s">
        <v>2105</v>
      </c>
      <c r="G130" s="183" t="s">
        <v>183</v>
      </c>
      <c r="H130" s="184">
        <v>2</v>
      </c>
      <c r="I130" s="185"/>
      <c r="J130" s="186">
        <f>ROUND(I130*H130,2)</f>
        <v>0</v>
      </c>
      <c r="K130" s="182" t="s">
        <v>1</v>
      </c>
      <c r="L130" s="39"/>
      <c r="M130" s="187" t="s">
        <v>1</v>
      </c>
      <c r="N130" s="188" t="s">
        <v>42</v>
      </c>
      <c r="O130" s="77"/>
      <c r="P130" s="189">
        <f>O130*H130</f>
        <v>0</v>
      </c>
      <c r="Q130" s="189">
        <v>0</v>
      </c>
      <c r="R130" s="189">
        <f>Q130*H130</f>
        <v>0</v>
      </c>
      <c r="S130" s="189">
        <v>0</v>
      </c>
      <c r="T130" s="190">
        <f>S130*H130</f>
        <v>0</v>
      </c>
      <c r="U130" s="38"/>
      <c r="V130" s="38"/>
      <c r="W130" s="38"/>
      <c r="X130" s="38"/>
      <c r="Y130" s="38"/>
      <c r="Z130" s="38"/>
      <c r="AA130" s="38"/>
      <c r="AB130" s="38"/>
      <c r="AC130" s="38"/>
      <c r="AD130" s="38"/>
      <c r="AE130" s="38"/>
      <c r="AR130" s="191" t="s">
        <v>350</v>
      </c>
      <c r="AT130" s="191" t="s">
        <v>180</v>
      </c>
      <c r="AU130" s="191" t="s">
        <v>87</v>
      </c>
      <c r="AY130" s="19" t="s">
        <v>177</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350</v>
      </c>
      <c r="BM130" s="191" t="s">
        <v>2106</v>
      </c>
    </row>
    <row r="131" s="2" customFormat="1">
      <c r="A131" s="38"/>
      <c r="B131" s="39"/>
      <c r="C131" s="38"/>
      <c r="D131" s="193" t="s">
        <v>187</v>
      </c>
      <c r="E131" s="38"/>
      <c r="F131" s="194" t="s">
        <v>2103</v>
      </c>
      <c r="G131" s="38"/>
      <c r="H131" s="38"/>
      <c r="I131" s="195"/>
      <c r="J131" s="38"/>
      <c r="K131" s="38"/>
      <c r="L131" s="39"/>
      <c r="M131" s="196"/>
      <c r="N131" s="197"/>
      <c r="O131" s="77"/>
      <c r="P131" s="77"/>
      <c r="Q131" s="77"/>
      <c r="R131" s="77"/>
      <c r="S131" s="77"/>
      <c r="T131" s="78"/>
      <c r="U131" s="38"/>
      <c r="V131" s="38"/>
      <c r="W131" s="38"/>
      <c r="X131" s="38"/>
      <c r="Y131" s="38"/>
      <c r="Z131" s="38"/>
      <c r="AA131" s="38"/>
      <c r="AB131" s="38"/>
      <c r="AC131" s="38"/>
      <c r="AD131" s="38"/>
      <c r="AE131" s="38"/>
      <c r="AT131" s="19" t="s">
        <v>187</v>
      </c>
      <c r="AU131" s="19" t="s">
        <v>87</v>
      </c>
    </row>
    <row r="132" s="2" customFormat="1" ht="16.5" customHeight="1">
      <c r="A132" s="38"/>
      <c r="B132" s="179"/>
      <c r="C132" s="180" t="s">
        <v>269</v>
      </c>
      <c r="D132" s="180" t="s">
        <v>180</v>
      </c>
      <c r="E132" s="181" t="s">
        <v>2107</v>
      </c>
      <c r="F132" s="182" t="s">
        <v>2108</v>
      </c>
      <c r="G132" s="183" t="s">
        <v>183</v>
      </c>
      <c r="H132" s="184">
        <v>1</v>
      </c>
      <c r="I132" s="185"/>
      <c r="J132" s="186">
        <f>ROUND(I132*H132,2)</f>
        <v>0</v>
      </c>
      <c r="K132" s="182" t="s">
        <v>1</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350</v>
      </c>
      <c r="AT132" s="191" t="s">
        <v>180</v>
      </c>
      <c r="AU132" s="191" t="s">
        <v>87</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350</v>
      </c>
      <c r="BM132" s="191" t="s">
        <v>2109</v>
      </c>
    </row>
    <row r="133" s="2" customFormat="1">
      <c r="A133" s="38"/>
      <c r="B133" s="39"/>
      <c r="C133" s="38"/>
      <c r="D133" s="193" t="s">
        <v>187</v>
      </c>
      <c r="E133" s="38"/>
      <c r="F133" s="194" t="s">
        <v>2103</v>
      </c>
      <c r="G133" s="38"/>
      <c r="H133" s="38"/>
      <c r="I133" s="195"/>
      <c r="J133" s="38"/>
      <c r="K133" s="38"/>
      <c r="L133" s="39"/>
      <c r="M133" s="196"/>
      <c r="N133" s="197"/>
      <c r="O133" s="77"/>
      <c r="P133" s="77"/>
      <c r="Q133" s="77"/>
      <c r="R133" s="77"/>
      <c r="S133" s="77"/>
      <c r="T133" s="78"/>
      <c r="U133" s="38"/>
      <c r="V133" s="38"/>
      <c r="W133" s="38"/>
      <c r="X133" s="38"/>
      <c r="Y133" s="38"/>
      <c r="Z133" s="38"/>
      <c r="AA133" s="38"/>
      <c r="AB133" s="38"/>
      <c r="AC133" s="38"/>
      <c r="AD133" s="38"/>
      <c r="AE133" s="38"/>
      <c r="AT133" s="19" t="s">
        <v>187</v>
      </c>
      <c r="AU133" s="19" t="s">
        <v>87</v>
      </c>
    </row>
    <row r="134" s="2" customFormat="1" ht="16.5" customHeight="1">
      <c r="A134" s="38"/>
      <c r="B134" s="179"/>
      <c r="C134" s="180" t="s">
        <v>176</v>
      </c>
      <c r="D134" s="180" t="s">
        <v>180</v>
      </c>
      <c r="E134" s="181" t="s">
        <v>2110</v>
      </c>
      <c r="F134" s="182" t="s">
        <v>2111</v>
      </c>
      <c r="G134" s="183" t="s">
        <v>183</v>
      </c>
      <c r="H134" s="184">
        <v>21</v>
      </c>
      <c r="I134" s="185"/>
      <c r="J134" s="186">
        <f>ROUND(I134*H134,2)</f>
        <v>0</v>
      </c>
      <c r="K134" s="182" t="s">
        <v>1</v>
      </c>
      <c r="L134" s="39"/>
      <c r="M134" s="187" t="s">
        <v>1</v>
      </c>
      <c r="N134" s="188" t="s">
        <v>42</v>
      </c>
      <c r="O134" s="77"/>
      <c r="P134" s="189">
        <f>O134*H134</f>
        <v>0</v>
      </c>
      <c r="Q134" s="189">
        <v>0</v>
      </c>
      <c r="R134" s="189">
        <f>Q134*H134</f>
        <v>0</v>
      </c>
      <c r="S134" s="189">
        <v>0</v>
      </c>
      <c r="T134" s="190">
        <f>S134*H134</f>
        <v>0</v>
      </c>
      <c r="U134" s="38"/>
      <c r="V134" s="38"/>
      <c r="W134" s="38"/>
      <c r="X134" s="38"/>
      <c r="Y134" s="38"/>
      <c r="Z134" s="38"/>
      <c r="AA134" s="38"/>
      <c r="AB134" s="38"/>
      <c r="AC134" s="38"/>
      <c r="AD134" s="38"/>
      <c r="AE134" s="38"/>
      <c r="AR134" s="191" t="s">
        <v>350</v>
      </c>
      <c r="AT134" s="191" t="s">
        <v>180</v>
      </c>
      <c r="AU134" s="191" t="s">
        <v>87</v>
      </c>
      <c r="AY134" s="19" t="s">
        <v>177</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350</v>
      </c>
      <c r="BM134" s="191" t="s">
        <v>2112</v>
      </c>
    </row>
    <row r="135" s="2" customFormat="1">
      <c r="A135" s="38"/>
      <c r="B135" s="39"/>
      <c r="C135" s="38"/>
      <c r="D135" s="193" t="s">
        <v>187</v>
      </c>
      <c r="E135" s="38"/>
      <c r="F135" s="194" t="s">
        <v>2103</v>
      </c>
      <c r="G135" s="38"/>
      <c r="H135" s="38"/>
      <c r="I135" s="195"/>
      <c r="J135" s="38"/>
      <c r="K135" s="38"/>
      <c r="L135" s="39"/>
      <c r="M135" s="196"/>
      <c r="N135" s="197"/>
      <c r="O135" s="77"/>
      <c r="P135" s="77"/>
      <c r="Q135" s="77"/>
      <c r="R135" s="77"/>
      <c r="S135" s="77"/>
      <c r="T135" s="78"/>
      <c r="U135" s="38"/>
      <c r="V135" s="38"/>
      <c r="W135" s="38"/>
      <c r="X135" s="38"/>
      <c r="Y135" s="38"/>
      <c r="Z135" s="38"/>
      <c r="AA135" s="38"/>
      <c r="AB135" s="38"/>
      <c r="AC135" s="38"/>
      <c r="AD135" s="38"/>
      <c r="AE135" s="38"/>
      <c r="AT135" s="19" t="s">
        <v>187</v>
      </c>
      <c r="AU135" s="19" t="s">
        <v>87</v>
      </c>
    </row>
    <row r="136" s="2" customFormat="1" ht="24.15" customHeight="1">
      <c r="A136" s="38"/>
      <c r="B136" s="179"/>
      <c r="C136" s="180" t="s">
        <v>303</v>
      </c>
      <c r="D136" s="180" t="s">
        <v>180</v>
      </c>
      <c r="E136" s="181" t="s">
        <v>1107</v>
      </c>
      <c r="F136" s="182" t="s">
        <v>1108</v>
      </c>
      <c r="G136" s="183" t="s">
        <v>762</v>
      </c>
      <c r="H136" s="236"/>
      <c r="I136" s="185"/>
      <c r="J136" s="186">
        <f>ROUND(I136*H136,2)</f>
        <v>0</v>
      </c>
      <c r="K136" s="182" t="s">
        <v>184</v>
      </c>
      <c r="L136" s="39"/>
      <c r="M136" s="187" t="s">
        <v>1</v>
      </c>
      <c r="N136" s="188" t="s">
        <v>42</v>
      </c>
      <c r="O136" s="77"/>
      <c r="P136" s="189">
        <f>O136*H136</f>
        <v>0</v>
      </c>
      <c r="Q136" s="189">
        <v>0</v>
      </c>
      <c r="R136" s="189">
        <f>Q136*H136</f>
        <v>0</v>
      </c>
      <c r="S136" s="189">
        <v>0</v>
      </c>
      <c r="T136" s="190">
        <f>S136*H136</f>
        <v>0</v>
      </c>
      <c r="U136" s="38"/>
      <c r="V136" s="38"/>
      <c r="W136" s="38"/>
      <c r="X136" s="38"/>
      <c r="Y136" s="38"/>
      <c r="Z136" s="38"/>
      <c r="AA136" s="38"/>
      <c r="AB136" s="38"/>
      <c r="AC136" s="38"/>
      <c r="AD136" s="38"/>
      <c r="AE136" s="38"/>
      <c r="AR136" s="191" t="s">
        <v>350</v>
      </c>
      <c r="AT136" s="191" t="s">
        <v>180</v>
      </c>
      <c r="AU136" s="191" t="s">
        <v>87</v>
      </c>
      <c r="AY136" s="19" t="s">
        <v>177</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350</v>
      </c>
      <c r="BM136" s="191" t="s">
        <v>2113</v>
      </c>
    </row>
    <row r="137" s="12" customFormat="1" ht="22.8" customHeight="1">
      <c r="A137" s="12"/>
      <c r="B137" s="166"/>
      <c r="C137" s="12"/>
      <c r="D137" s="167" t="s">
        <v>76</v>
      </c>
      <c r="E137" s="177" t="s">
        <v>1110</v>
      </c>
      <c r="F137" s="177" t="s">
        <v>1111</v>
      </c>
      <c r="G137" s="12"/>
      <c r="H137" s="12"/>
      <c r="I137" s="169"/>
      <c r="J137" s="178">
        <f>BK137</f>
        <v>0</v>
      </c>
      <c r="K137" s="12"/>
      <c r="L137" s="166"/>
      <c r="M137" s="171"/>
      <c r="N137" s="172"/>
      <c r="O137" s="172"/>
      <c r="P137" s="173">
        <f>SUM(P138:P144)</f>
        <v>0</v>
      </c>
      <c r="Q137" s="172"/>
      <c r="R137" s="173">
        <f>SUM(R138:R144)</f>
        <v>0</v>
      </c>
      <c r="S137" s="172"/>
      <c r="T137" s="174">
        <f>SUM(T138:T144)</f>
        <v>0</v>
      </c>
      <c r="U137" s="12"/>
      <c r="V137" s="12"/>
      <c r="W137" s="12"/>
      <c r="X137" s="12"/>
      <c r="Y137" s="12"/>
      <c r="Z137" s="12"/>
      <c r="AA137" s="12"/>
      <c r="AB137" s="12"/>
      <c r="AC137" s="12"/>
      <c r="AD137" s="12"/>
      <c r="AE137" s="12"/>
      <c r="AR137" s="167" t="s">
        <v>87</v>
      </c>
      <c r="AT137" s="175" t="s">
        <v>76</v>
      </c>
      <c r="AU137" s="175" t="s">
        <v>85</v>
      </c>
      <c r="AY137" s="167" t="s">
        <v>177</v>
      </c>
      <c r="BK137" s="176">
        <f>SUM(BK138:BK144)</f>
        <v>0</v>
      </c>
    </row>
    <row r="138" s="2" customFormat="1" ht="21.75" customHeight="1">
      <c r="A138" s="38"/>
      <c r="B138" s="179"/>
      <c r="C138" s="180" t="s">
        <v>307</v>
      </c>
      <c r="D138" s="180" t="s">
        <v>180</v>
      </c>
      <c r="E138" s="181" t="s">
        <v>2114</v>
      </c>
      <c r="F138" s="182" t="s">
        <v>2115</v>
      </c>
      <c r="G138" s="183" t="s">
        <v>183</v>
      </c>
      <c r="H138" s="184">
        <v>1</v>
      </c>
      <c r="I138" s="185"/>
      <c r="J138" s="186">
        <f>ROUND(I138*H138,2)</f>
        <v>0</v>
      </c>
      <c r="K138" s="182" t="s">
        <v>1</v>
      </c>
      <c r="L138" s="39"/>
      <c r="M138" s="187" t="s">
        <v>1</v>
      </c>
      <c r="N138" s="188" t="s">
        <v>42</v>
      </c>
      <c r="O138" s="77"/>
      <c r="P138" s="189">
        <f>O138*H138</f>
        <v>0</v>
      </c>
      <c r="Q138" s="189">
        <v>0</v>
      </c>
      <c r="R138" s="189">
        <f>Q138*H138</f>
        <v>0</v>
      </c>
      <c r="S138" s="189">
        <v>0</v>
      </c>
      <c r="T138" s="190">
        <f>S138*H138</f>
        <v>0</v>
      </c>
      <c r="U138" s="38"/>
      <c r="V138" s="38"/>
      <c r="W138" s="38"/>
      <c r="X138" s="38"/>
      <c r="Y138" s="38"/>
      <c r="Z138" s="38"/>
      <c r="AA138" s="38"/>
      <c r="AB138" s="38"/>
      <c r="AC138" s="38"/>
      <c r="AD138" s="38"/>
      <c r="AE138" s="38"/>
      <c r="AR138" s="191" t="s">
        <v>350</v>
      </c>
      <c r="AT138" s="191" t="s">
        <v>180</v>
      </c>
      <c r="AU138" s="191" t="s">
        <v>87</v>
      </c>
      <c r="AY138" s="19" t="s">
        <v>177</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350</v>
      </c>
      <c r="BM138" s="191" t="s">
        <v>2116</v>
      </c>
    </row>
    <row r="139" s="2" customFormat="1">
      <c r="A139" s="38"/>
      <c r="B139" s="39"/>
      <c r="C139" s="38"/>
      <c r="D139" s="193" t="s">
        <v>187</v>
      </c>
      <c r="E139" s="38"/>
      <c r="F139" s="194" t="s">
        <v>2117</v>
      </c>
      <c r="G139" s="38"/>
      <c r="H139" s="38"/>
      <c r="I139" s="195"/>
      <c r="J139" s="38"/>
      <c r="K139" s="38"/>
      <c r="L139" s="39"/>
      <c r="M139" s="196"/>
      <c r="N139" s="197"/>
      <c r="O139" s="77"/>
      <c r="P139" s="77"/>
      <c r="Q139" s="77"/>
      <c r="R139" s="77"/>
      <c r="S139" s="77"/>
      <c r="T139" s="78"/>
      <c r="U139" s="38"/>
      <c r="V139" s="38"/>
      <c r="W139" s="38"/>
      <c r="X139" s="38"/>
      <c r="Y139" s="38"/>
      <c r="Z139" s="38"/>
      <c r="AA139" s="38"/>
      <c r="AB139" s="38"/>
      <c r="AC139" s="38"/>
      <c r="AD139" s="38"/>
      <c r="AE139" s="38"/>
      <c r="AT139" s="19" t="s">
        <v>187</v>
      </c>
      <c r="AU139" s="19" t="s">
        <v>87</v>
      </c>
    </row>
    <row r="140" s="2" customFormat="1" ht="16.5" customHeight="1">
      <c r="A140" s="38"/>
      <c r="B140" s="179"/>
      <c r="C140" s="180" t="s">
        <v>235</v>
      </c>
      <c r="D140" s="180" t="s">
        <v>180</v>
      </c>
      <c r="E140" s="181" t="s">
        <v>2118</v>
      </c>
      <c r="F140" s="182" t="s">
        <v>2119</v>
      </c>
      <c r="G140" s="183" t="s">
        <v>183</v>
      </c>
      <c r="H140" s="184">
        <v>2</v>
      </c>
      <c r="I140" s="185"/>
      <c r="J140" s="186">
        <f>ROUND(I140*H140,2)</f>
        <v>0</v>
      </c>
      <c r="K140" s="182" t="s">
        <v>1</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350</v>
      </c>
      <c r="AT140" s="191" t="s">
        <v>180</v>
      </c>
      <c r="AU140" s="191" t="s">
        <v>87</v>
      </c>
      <c r="AY140" s="19" t="s">
        <v>177</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350</v>
      </c>
      <c r="BM140" s="191" t="s">
        <v>2120</v>
      </c>
    </row>
    <row r="141" s="2" customFormat="1">
      <c r="A141" s="38"/>
      <c r="B141" s="39"/>
      <c r="C141" s="38"/>
      <c r="D141" s="193" t="s">
        <v>187</v>
      </c>
      <c r="E141" s="38"/>
      <c r="F141" s="194" t="s">
        <v>2121</v>
      </c>
      <c r="G141" s="38"/>
      <c r="H141" s="38"/>
      <c r="I141" s="195"/>
      <c r="J141" s="38"/>
      <c r="K141" s="38"/>
      <c r="L141" s="39"/>
      <c r="M141" s="196"/>
      <c r="N141" s="197"/>
      <c r="O141" s="77"/>
      <c r="P141" s="77"/>
      <c r="Q141" s="77"/>
      <c r="R141" s="77"/>
      <c r="S141" s="77"/>
      <c r="T141" s="78"/>
      <c r="U141" s="38"/>
      <c r="V141" s="38"/>
      <c r="W141" s="38"/>
      <c r="X141" s="38"/>
      <c r="Y141" s="38"/>
      <c r="Z141" s="38"/>
      <c r="AA141" s="38"/>
      <c r="AB141" s="38"/>
      <c r="AC141" s="38"/>
      <c r="AD141" s="38"/>
      <c r="AE141" s="38"/>
      <c r="AT141" s="19" t="s">
        <v>187</v>
      </c>
      <c r="AU141" s="19" t="s">
        <v>87</v>
      </c>
    </row>
    <row r="142" s="2" customFormat="1" ht="16.5" customHeight="1">
      <c r="A142" s="38"/>
      <c r="B142" s="179"/>
      <c r="C142" s="180" t="s">
        <v>317</v>
      </c>
      <c r="D142" s="180" t="s">
        <v>180</v>
      </c>
      <c r="E142" s="181" t="s">
        <v>2122</v>
      </c>
      <c r="F142" s="182" t="s">
        <v>2123</v>
      </c>
      <c r="G142" s="183" t="s">
        <v>369</v>
      </c>
      <c r="H142" s="184">
        <v>14.800000000000001</v>
      </c>
      <c r="I142" s="185"/>
      <c r="J142" s="186">
        <f>ROUND(I142*H142,2)</f>
        <v>0</v>
      </c>
      <c r="K142" s="182" t="s">
        <v>1</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350</v>
      </c>
      <c r="AT142" s="191" t="s">
        <v>180</v>
      </c>
      <c r="AU142" s="191" t="s">
        <v>87</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350</v>
      </c>
      <c r="BM142" s="191" t="s">
        <v>2124</v>
      </c>
    </row>
    <row r="143" s="2" customFormat="1">
      <c r="A143" s="38"/>
      <c r="B143" s="39"/>
      <c r="C143" s="38"/>
      <c r="D143" s="193" t="s">
        <v>187</v>
      </c>
      <c r="E143" s="38"/>
      <c r="F143" s="194" t="s">
        <v>2121</v>
      </c>
      <c r="G143" s="38"/>
      <c r="H143" s="38"/>
      <c r="I143" s="195"/>
      <c r="J143" s="38"/>
      <c r="K143" s="38"/>
      <c r="L143" s="39"/>
      <c r="M143" s="196"/>
      <c r="N143" s="197"/>
      <c r="O143" s="77"/>
      <c r="P143" s="77"/>
      <c r="Q143" s="77"/>
      <c r="R143" s="77"/>
      <c r="S143" s="77"/>
      <c r="T143" s="78"/>
      <c r="U143" s="38"/>
      <c r="V143" s="38"/>
      <c r="W143" s="38"/>
      <c r="X143" s="38"/>
      <c r="Y143" s="38"/>
      <c r="Z143" s="38"/>
      <c r="AA143" s="38"/>
      <c r="AB143" s="38"/>
      <c r="AC143" s="38"/>
      <c r="AD143" s="38"/>
      <c r="AE143" s="38"/>
      <c r="AT143" s="19" t="s">
        <v>187</v>
      </c>
      <c r="AU143" s="19" t="s">
        <v>87</v>
      </c>
    </row>
    <row r="144" s="2" customFormat="1" ht="24.15" customHeight="1">
      <c r="A144" s="38"/>
      <c r="B144" s="179"/>
      <c r="C144" s="180" t="s">
        <v>324</v>
      </c>
      <c r="D144" s="180" t="s">
        <v>180</v>
      </c>
      <c r="E144" s="181" t="s">
        <v>1144</v>
      </c>
      <c r="F144" s="182" t="s">
        <v>1145</v>
      </c>
      <c r="G144" s="183" t="s">
        <v>762</v>
      </c>
      <c r="H144" s="236"/>
      <c r="I144" s="185"/>
      <c r="J144" s="186">
        <f>ROUND(I144*H144,2)</f>
        <v>0</v>
      </c>
      <c r="K144" s="182" t="s">
        <v>184</v>
      </c>
      <c r="L144" s="39"/>
      <c r="M144" s="248" t="s">
        <v>1</v>
      </c>
      <c r="N144" s="249" t="s">
        <v>42</v>
      </c>
      <c r="O144" s="200"/>
      <c r="P144" s="250">
        <f>O144*H144</f>
        <v>0</v>
      </c>
      <c r="Q144" s="250">
        <v>0</v>
      </c>
      <c r="R144" s="250">
        <f>Q144*H144</f>
        <v>0</v>
      </c>
      <c r="S144" s="250">
        <v>0</v>
      </c>
      <c r="T144" s="251">
        <f>S144*H144</f>
        <v>0</v>
      </c>
      <c r="U144" s="38"/>
      <c r="V144" s="38"/>
      <c r="W144" s="38"/>
      <c r="X144" s="38"/>
      <c r="Y144" s="38"/>
      <c r="Z144" s="38"/>
      <c r="AA144" s="38"/>
      <c r="AB144" s="38"/>
      <c r="AC144" s="38"/>
      <c r="AD144" s="38"/>
      <c r="AE144" s="38"/>
      <c r="AR144" s="191" t="s">
        <v>350</v>
      </c>
      <c r="AT144" s="191" t="s">
        <v>180</v>
      </c>
      <c r="AU144" s="191" t="s">
        <v>87</v>
      </c>
      <c r="AY144" s="19" t="s">
        <v>177</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350</v>
      </c>
      <c r="BM144" s="191" t="s">
        <v>2125</v>
      </c>
    </row>
    <row r="145" s="2" customFormat="1" ht="6.96" customHeight="1">
      <c r="A145" s="38"/>
      <c r="B145" s="60"/>
      <c r="C145" s="61"/>
      <c r="D145" s="61"/>
      <c r="E145" s="61"/>
      <c r="F145" s="61"/>
      <c r="G145" s="61"/>
      <c r="H145" s="61"/>
      <c r="I145" s="61"/>
      <c r="J145" s="61"/>
      <c r="K145" s="61"/>
      <c r="L145" s="39"/>
      <c r="M145" s="38"/>
      <c r="O145" s="38"/>
      <c r="P145" s="38"/>
      <c r="Q145" s="38"/>
      <c r="R145" s="38"/>
      <c r="S145" s="38"/>
      <c r="T145" s="38"/>
      <c r="U145" s="38"/>
      <c r="V145" s="38"/>
      <c r="W145" s="38"/>
      <c r="X145" s="38"/>
      <c r="Y145" s="38"/>
      <c r="Z145" s="38"/>
      <c r="AA145" s="38"/>
      <c r="AB145" s="38"/>
      <c r="AC145" s="38"/>
      <c r="AD145" s="38"/>
      <c r="AE145" s="38"/>
    </row>
  </sheetData>
  <autoFilter ref="C122:K144"/>
  <mergeCells count="12">
    <mergeCell ref="E7:H7"/>
    <mergeCell ref="E9:H9"/>
    <mergeCell ref="E11:H11"/>
    <mergeCell ref="E20:H20"/>
    <mergeCell ref="E29:H29"/>
    <mergeCell ref="E85:H85"/>
    <mergeCell ref="E87:H87"/>
    <mergeCell ref="E89:H89"/>
    <mergeCell ref="E111:H111"/>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113</v>
      </c>
      <c r="AZ2" s="202" t="s">
        <v>208</v>
      </c>
      <c r="BA2" s="202" t="s">
        <v>1</v>
      </c>
      <c r="BB2" s="202" t="s">
        <v>1</v>
      </c>
      <c r="BC2" s="202" t="s">
        <v>2126</v>
      </c>
      <c r="BD2" s="202" t="s">
        <v>87</v>
      </c>
    </row>
    <row r="3" s="1" customFormat="1" ht="6.96" customHeight="1">
      <c r="B3" s="20"/>
      <c r="C3" s="21"/>
      <c r="D3" s="21"/>
      <c r="E3" s="21"/>
      <c r="F3" s="21"/>
      <c r="G3" s="21"/>
      <c r="H3" s="21"/>
      <c r="I3" s="21"/>
      <c r="J3" s="21"/>
      <c r="K3" s="21"/>
      <c r="L3" s="22"/>
      <c r="AT3" s="19" t="s">
        <v>87</v>
      </c>
      <c r="AZ3" s="202" t="s">
        <v>210</v>
      </c>
      <c r="BA3" s="202" t="s">
        <v>1</v>
      </c>
      <c r="BB3" s="202" t="s">
        <v>1</v>
      </c>
      <c r="BC3" s="202" t="s">
        <v>2127</v>
      </c>
      <c r="BD3" s="202" t="s">
        <v>87</v>
      </c>
    </row>
    <row r="4" s="1" customFormat="1" ht="24.96" customHeight="1">
      <c r="B4" s="22"/>
      <c r="D4" s="23" t="s">
        <v>150</v>
      </c>
      <c r="L4" s="22"/>
      <c r="M4" s="128" t="s">
        <v>10</v>
      </c>
      <c r="AT4" s="19" t="s">
        <v>3</v>
      </c>
      <c r="AZ4" s="202" t="s">
        <v>2128</v>
      </c>
      <c r="BA4" s="202" t="s">
        <v>1</v>
      </c>
      <c r="BB4" s="202" t="s">
        <v>1</v>
      </c>
      <c r="BC4" s="202" t="s">
        <v>2129</v>
      </c>
      <c r="BD4" s="202" t="s">
        <v>87</v>
      </c>
    </row>
    <row r="5" s="1" customFormat="1" ht="6.96" customHeight="1">
      <c r="B5" s="22"/>
      <c r="L5" s="22"/>
      <c r="AZ5" s="202" t="s">
        <v>228</v>
      </c>
      <c r="BA5" s="202" t="s">
        <v>1</v>
      </c>
      <c r="BB5" s="202" t="s">
        <v>1</v>
      </c>
      <c r="BC5" s="202" t="s">
        <v>2130</v>
      </c>
      <c r="BD5" s="202" t="s">
        <v>87</v>
      </c>
    </row>
    <row r="6" s="1" customFormat="1" ht="12" customHeight="1">
      <c r="B6" s="22"/>
      <c r="D6" s="32" t="s">
        <v>16</v>
      </c>
      <c r="L6" s="22"/>
    </row>
    <row r="7" s="1" customFormat="1" ht="16.5" customHeight="1">
      <c r="B7" s="22"/>
      <c r="E7" s="129" t="str">
        <f>'Rekapitulace stavby'!K6</f>
        <v>Klubovna volejbalu, stavební úpravy sportoviště-aktualizace 09/2023</v>
      </c>
      <c r="F7" s="32"/>
      <c r="G7" s="32"/>
      <c r="H7" s="32"/>
      <c r="L7" s="22"/>
    </row>
    <row r="8" s="2" customFormat="1" ht="12" customHeight="1">
      <c r="A8" s="38"/>
      <c r="B8" s="39"/>
      <c r="C8" s="38"/>
      <c r="D8" s="32" t="s">
        <v>151</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2131</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18. 9. 2023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
        <v>1</v>
      </c>
      <c r="K23" s="38"/>
      <c r="L23" s="55"/>
      <c r="S23" s="38"/>
      <c r="T23" s="38"/>
      <c r="U23" s="38"/>
      <c r="V23" s="38"/>
      <c r="W23" s="38"/>
      <c r="X23" s="38"/>
      <c r="Y23" s="38"/>
      <c r="Z23" s="38"/>
      <c r="AA23" s="38"/>
      <c r="AB23" s="38"/>
      <c r="AC23" s="38"/>
      <c r="AD23" s="38"/>
      <c r="AE23" s="38"/>
    </row>
    <row r="24" s="2" customFormat="1" ht="18" customHeight="1">
      <c r="A24" s="38"/>
      <c r="B24" s="39"/>
      <c r="C24" s="38"/>
      <c r="D24" s="38"/>
      <c r="E24" s="27" t="s">
        <v>34</v>
      </c>
      <c r="F24" s="38"/>
      <c r="G24" s="38"/>
      <c r="H24" s="38"/>
      <c r="I24" s="32" t="s">
        <v>27</v>
      </c>
      <c r="J24" s="27" t="s">
        <v>1</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6.5" customHeight="1">
      <c r="A27" s="130"/>
      <c r="B27" s="131"/>
      <c r="C27" s="130"/>
      <c r="D27" s="130"/>
      <c r="E27" s="36" t="s">
        <v>1</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ROUND(J124,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ROUND((SUM(BE124:BE182)),  2)</f>
        <v>0</v>
      </c>
      <c r="G33" s="38"/>
      <c r="H33" s="38"/>
      <c r="I33" s="136">
        <v>0.20999999999999999</v>
      </c>
      <c r="J33" s="135">
        <f>ROUND(((SUM(BE124:BE182))*I33),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ROUND((SUM(BF124:BF182)),  2)</f>
        <v>0</v>
      </c>
      <c r="G34" s="38"/>
      <c r="H34" s="38"/>
      <c r="I34" s="136">
        <v>0.14999999999999999</v>
      </c>
      <c r="J34" s="135">
        <f>ROUND(((SUM(BF124:BF182))*I34),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ROUND((SUM(BG124:BG182)),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ROUND((SUM(BH124:BH182)),  2)</f>
        <v>0</v>
      </c>
      <c r="G36" s="38"/>
      <c r="H36" s="38"/>
      <c r="I36" s="136">
        <v>0.14999999999999999</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ROUND((SUM(BI124:BI182)),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153</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Klubovna volejbalu, stavební úpravy sportoviště-aktualizace 09/2023</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151</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02 - Rekonstrukce volejbalových kurtů</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Lázně Bělohrad</v>
      </c>
      <c r="G89" s="38"/>
      <c r="H89" s="38"/>
      <c r="I89" s="32" t="s">
        <v>22</v>
      </c>
      <c r="J89" s="69" t="str">
        <f>IF(J12="","",J12)</f>
        <v>18. 9. 2023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TJ Lázně Bělohrad z.s.</v>
      </c>
      <c r="G91" s="38"/>
      <c r="H91" s="38"/>
      <c r="I91" s="32" t="s">
        <v>30</v>
      </c>
      <c r="J91" s="36" t="str">
        <f>E21</f>
        <v>ATELIER TSUNAMI s.r.o. Náchod</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Ing. Lenka Kasperová</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154</v>
      </c>
      <c r="D94" s="137"/>
      <c r="E94" s="137"/>
      <c r="F94" s="137"/>
      <c r="G94" s="137"/>
      <c r="H94" s="137"/>
      <c r="I94" s="137"/>
      <c r="J94" s="146" t="s">
        <v>155</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156</v>
      </c>
      <c r="D96" s="38"/>
      <c r="E96" s="38"/>
      <c r="F96" s="38"/>
      <c r="G96" s="38"/>
      <c r="H96" s="38"/>
      <c r="I96" s="38"/>
      <c r="J96" s="96">
        <f>J124</f>
        <v>0</v>
      </c>
      <c r="K96" s="38"/>
      <c r="L96" s="55"/>
      <c r="S96" s="38"/>
      <c r="T96" s="38"/>
      <c r="U96" s="38"/>
      <c r="V96" s="38"/>
      <c r="W96" s="38"/>
      <c r="X96" s="38"/>
      <c r="Y96" s="38"/>
      <c r="Z96" s="38"/>
      <c r="AA96" s="38"/>
      <c r="AB96" s="38"/>
      <c r="AC96" s="38"/>
      <c r="AD96" s="38"/>
      <c r="AE96" s="38"/>
      <c r="AU96" s="19" t="s">
        <v>157</v>
      </c>
    </row>
    <row r="97" s="9" customFormat="1" ht="24.96" customHeight="1">
      <c r="A97" s="9"/>
      <c r="B97" s="148"/>
      <c r="C97" s="9"/>
      <c r="D97" s="149" t="s">
        <v>240</v>
      </c>
      <c r="E97" s="150"/>
      <c r="F97" s="150"/>
      <c r="G97" s="150"/>
      <c r="H97" s="150"/>
      <c r="I97" s="150"/>
      <c r="J97" s="151">
        <f>J125</f>
        <v>0</v>
      </c>
      <c r="K97" s="9"/>
      <c r="L97" s="148"/>
      <c r="S97" s="9"/>
      <c r="T97" s="9"/>
      <c r="U97" s="9"/>
      <c r="V97" s="9"/>
      <c r="W97" s="9"/>
      <c r="X97" s="9"/>
      <c r="Y97" s="9"/>
      <c r="Z97" s="9"/>
      <c r="AA97" s="9"/>
      <c r="AB97" s="9"/>
      <c r="AC97" s="9"/>
      <c r="AD97" s="9"/>
      <c r="AE97" s="9"/>
    </row>
    <row r="98" s="10" customFormat="1" ht="19.92" customHeight="1">
      <c r="A98" s="10"/>
      <c r="B98" s="152"/>
      <c r="C98" s="10"/>
      <c r="D98" s="153" t="s">
        <v>241</v>
      </c>
      <c r="E98" s="154"/>
      <c r="F98" s="154"/>
      <c r="G98" s="154"/>
      <c r="H98" s="154"/>
      <c r="I98" s="154"/>
      <c r="J98" s="155">
        <f>J126</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242</v>
      </c>
      <c r="E99" s="154"/>
      <c r="F99" s="154"/>
      <c r="G99" s="154"/>
      <c r="H99" s="154"/>
      <c r="I99" s="154"/>
      <c r="J99" s="155">
        <f>J151</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243</v>
      </c>
      <c r="E100" s="154"/>
      <c r="F100" s="154"/>
      <c r="G100" s="154"/>
      <c r="H100" s="154"/>
      <c r="I100" s="154"/>
      <c r="J100" s="155">
        <f>J155</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245</v>
      </c>
      <c r="E101" s="154"/>
      <c r="F101" s="154"/>
      <c r="G101" s="154"/>
      <c r="H101" s="154"/>
      <c r="I101" s="154"/>
      <c r="J101" s="155">
        <f>J160</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247</v>
      </c>
      <c r="E102" s="154"/>
      <c r="F102" s="154"/>
      <c r="G102" s="154"/>
      <c r="H102" s="154"/>
      <c r="I102" s="154"/>
      <c r="J102" s="155">
        <f>J173</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2132</v>
      </c>
      <c r="E103" s="154"/>
      <c r="F103" s="154"/>
      <c r="G103" s="154"/>
      <c r="H103" s="154"/>
      <c r="I103" s="154"/>
      <c r="J103" s="155">
        <f>J175</f>
        <v>0</v>
      </c>
      <c r="K103" s="10"/>
      <c r="L103" s="152"/>
      <c r="S103" s="10"/>
      <c r="T103" s="10"/>
      <c r="U103" s="10"/>
      <c r="V103" s="10"/>
      <c r="W103" s="10"/>
      <c r="X103" s="10"/>
      <c r="Y103" s="10"/>
      <c r="Z103" s="10"/>
      <c r="AA103" s="10"/>
      <c r="AB103" s="10"/>
      <c r="AC103" s="10"/>
      <c r="AD103" s="10"/>
      <c r="AE103" s="10"/>
    </row>
    <row r="104" s="10" customFormat="1" ht="19.92" customHeight="1">
      <c r="A104" s="10"/>
      <c r="B104" s="152"/>
      <c r="C104" s="10"/>
      <c r="D104" s="153" t="s">
        <v>248</v>
      </c>
      <c r="E104" s="154"/>
      <c r="F104" s="154"/>
      <c r="G104" s="154"/>
      <c r="H104" s="154"/>
      <c r="I104" s="154"/>
      <c r="J104" s="155">
        <f>J181</f>
        <v>0</v>
      </c>
      <c r="K104" s="10"/>
      <c r="L104" s="152"/>
      <c r="S104" s="10"/>
      <c r="T104" s="10"/>
      <c r="U104" s="10"/>
      <c r="V104" s="10"/>
      <c r="W104" s="10"/>
      <c r="X104" s="10"/>
      <c r="Y104" s="10"/>
      <c r="Z104" s="10"/>
      <c r="AA104" s="10"/>
      <c r="AB104" s="10"/>
      <c r="AC104" s="10"/>
      <c r="AD104" s="10"/>
      <c r="AE104" s="10"/>
    </row>
    <row r="105" s="2" customFormat="1" ht="21.84" customHeight="1">
      <c r="A105" s="38"/>
      <c r="B105" s="39"/>
      <c r="C105" s="38"/>
      <c r="D105" s="38"/>
      <c r="E105" s="38"/>
      <c r="F105" s="38"/>
      <c r="G105" s="38"/>
      <c r="H105" s="38"/>
      <c r="I105" s="38"/>
      <c r="J105" s="38"/>
      <c r="K105" s="38"/>
      <c r="L105" s="55"/>
      <c r="S105" s="38"/>
      <c r="T105" s="38"/>
      <c r="U105" s="38"/>
      <c r="V105" s="38"/>
      <c r="W105" s="38"/>
      <c r="X105" s="38"/>
      <c r="Y105" s="38"/>
      <c r="Z105" s="38"/>
      <c r="AA105" s="38"/>
      <c r="AB105" s="38"/>
      <c r="AC105" s="38"/>
      <c r="AD105" s="38"/>
      <c r="AE105" s="38"/>
    </row>
    <row r="106" s="2" customFormat="1" ht="6.96" customHeight="1">
      <c r="A106" s="38"/>
      <c r="B106" s="60"/>
      <c r="C106" s="61"/>
      <c r="D106" s="61"/>
      <c r="E106" s="61"/>
      <c r="F106" s="61"/>
      <c r="G106" s="61"/>
      <c r="H106" s="61"/>
      <c r="I106" s="61"/>
      <c r="J106" s="61"/>
      <c r="K106" s="61"/>
      <c r="L106" s="55"/>
      <c r="S106" s="38"/>
      <c r="T106" s="38"/>
      <c r="U106" s="38"/>
      <c r="V106" s="38"/>
      <c r="W106" s="38"/>
      <c r="X106" s="38"/>
      <c r="Y106" s="38"/>
      <c r="Z106" s="38"/>
      <c r="AA106" s="38"/>
      <c r="AB106" s="38"/>
      <c r="AC106" s="38"/>
      <c r="AD106" s="38"/>
      <c r="AE106" s="38"/>
    </row>
    <row r="110" s="2" customFormat="1" ht="6.96" customHeight="1">
      <c r="A110" s="38"/>
      <c r="B110" s="62"/>
      <c r="C110" s="63"/>
      <c r="D110" s="63"/>
      <c r="E110" s="63"/>
      <c r="F110" s="63"/>
      <c r="G110" s="63"/>
      <c r="H110" s="63"/>
      <c r="I110" s="63"/>
      <c r="J110" s="63"/>
      <c r="K110" s="63"/>
      <c r="L110" s="55"/>
      <c r="S110" s="38"/>
      <c r="T110" s="38"/>
      <c r="U110" s="38"/>
      <c r="V110" s="38"/>
      <c r="W110" s="38"/>
      <c r="X110" s="38"/>
      <c r="Y110" s="38"/>
      <c r="Z110" s="38"/>
      <c r="AA110" s="38"/>
      <c r="AB110" s="38"/>
      <c r="AC110" s="38"/>
      <c r="AD110" s="38"/>
      <c r="AE110" s="38"/>
    </row>
    <row r="111" s="2" customFormat="1" ht="24.96" customHeight="1">
      <c r="A111" s="38"/>
      <c r="B111" s="39"/>
      <c r="C111" s="23" t="s">
        <v>161</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6.96" customHeight="1">
      <c r="A112" s="38"/>
      <c r="B112" s="39"/>
      <c r="C112" s="38"/>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2" customHeight="1">
      <c r="A113" s="38"/>
      <c r="B113" s="39"/>
      <c r="C113" s="32" t="s">
        <v>16</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6.5" customHeight="1">
      <c r="A114" s="38"/>
      <c r="B114" s="39"/>
      <c r="C114" s="38"/>
      <c r="D114" s="38"/>
      <c r="E114" s="129" t="str">
        <f>E7</f>
        <v>Klubovna volejbalu, stavební úpravy sportoviště-aktualizace 09/2023</v>
      </c>
      <c r="F114" s="32"/>
      <c r="G114" s="32"/>
      <c r="H114" s="32"/>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151</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6.5" customHeight="1">
      <c r="A116" s="38"/>
      <c r="B116" s="39"/>
      <c r="C116" s="38"/>
      <c r="D116" s="38"/>
      <c r="E116" s="67" t="str">
        <f>E9</f>
        <v>SO 02 - Rekonstrukce volejbalových kurtů</v>
      </c>
      <c r="F116" s="38"/>
      <c r="G116" s="38"/>
      <c r="H116" s="38"/>
      <c r="I116" s="38"/>
      <c r="J116" s="38"/>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2" customHeight="1">
      <c r="A118" s="38"/>
      <c r="B118" s="39"/>
      <c r="C118" s="32" t="s">
        <v>20</v>
      </c>
      <c r="D118" s="38"/>
      <c r="E118" s="38"/>
      <c r="F118" s="27" t="str">
        <f>F12</f>
        <v>Lázně Bělohrad</v>
      </c>
      <c r="G118" s="38"/>
      <c r="H118" s="38"/>
      <c r="I118" s="32" t="s">
        <v>22</v>
      </c>
      <c r="J118" s="69" t="str">
        <f>IF(J12="","",J12)</f>
        <v>18. 9. 2023</v>
      </c>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25.65" customHeight="1">
      <c r="A120" s="38"/>
      <c r="B120" s="39"/>
      <c r="C120" s="32" t="s">
        <v>24</v>
      </c>
      <c r="D120" s="38"/>
      <c r="E120" s="38"/>
      <c r="F120" s="27" t="str">
        <f>E15</f>
        <v>TJ Lázně Bělohrad z.s.</v>
      </c>
      <c r="G120" s="38"/>
      <c r="H120" s="38"/>
      <c r="I120" s="32" t="s">
        <v>30</v>
      </c>
      <c r="J120" s="36" t="str">
        <f>E21</f>
        <v>ATELIER TSUNAMI s.r.o. Náchod</v>
      </c>
      <c r="K120" s="38"/>
      <c r="L120" s="55"/>
      <c r="S120" s="38"/>
      <c r="T120" s="38"/>
      <c r="U120" s="38"/>
      <c r="V120" s="38"/>
      <c r="W120" s="38"/>
      <c r="X120" s="38"/>
      <c r="Y120" s="38"/>
      <c r="Z120" s="38"/>
      <c r="AA120" s="38"/>
      <c r="AB120" s="38"/>
      <c r="AC120" s="38"/>
      <c r="AD120" s="38"/>
      <c r="AE120" s="38"/>
    </row>
    <row r="121" s="2" customFormat="1" ht="15.15" customHeight="1">
      <c r="A121" s="38"/>
      <c r="B121" s="39"/>
      <c r="C121" s="32" t="s">
        <v>28</v>
      </c>
      <c r="D121" s="38"/>
      <c r="E121" s="38"/>
      <c r="F121" s="27" t="str">
        <f>IF(E18="","",E18)</f>
        <v>Vyplň údaj</v>
      </c>
      <c r="G121" s="38"/>
      <c r="H121" s="38"/>
      <c r="I121" s="32" t="s">
        <v>33</v>
      </c>
      <c r="J121" s="36" t="str">
        <f>E24</f>
        <v>Ing. Lenka Kasperová</v>
      </c>
      <c r="K121" s="38"/>
      <c r="L121" s="55"/>
      <c r="S121" s="38"/>
      <c r="T121" s="38"/>
      <c r="U121" s="38"/>
      <c r="V121" s="38"/>
      <c r="W121" s="38"/>
      <c r="X121" s="38"/>
      <c r="Y121" s="38"/>
      <c r="Z121" s="38"/>
      <c r="AA121" s="38"/>
      <c r="AB121" s="38"/>
      <c r="AC121" s="38"/>
      <c r="AD121" s="38"/>
      <c r="AE121" s="38"/>
    </row>
    <row r="122" s="2" customFormat="1" ht="10.32" customHeight="1">
      <c r="A122" s="38"/>
      <c r="B122" s="39"/>
      <c r="C122" s="38"/>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11" customFormat="1" ht="29.28" customHeight="1">
      <c r="A123" s="156"/>
      <c r="B123" s="157"/>
      <c r="C123" s="158" t="s">
        <v>162</v>
      </c>
      <c r="D123" s="159" t="s">
        <v>62</v>
      </c>
      <c r="E123" s="159" t="s">
        <v>58</v>
      </c>
      <c r="F123" s="159" t="s">
        <v>59</v>
      </c>
      <c r="G123" s="159" t="s">
        <v>163</v>
      </c>
      <c r="H123" s="159" t="s">
        <v>164</v>
      </c>
      <c r="I123" s="159" t="s">
        <v>165</v>
      </c>
      <c r="J123" s="159" t="s">
        <v>155</v>
      </c>
      <c r="K123" s="160" t="s">
        <v>166</v>
      </c>
      <c r="L123" s="161"/>
      <c r="M123" s="86" t="s">
        <v>1</v>
      </c>
      <c r="N123" s="87" t="s">
        <v>41</v>
      </c>
      <c r="O123" s="87" t="s">
        <v>167</v>
      </c>
      <c r="P123" s="87" t="s">
        <v>168</v>
      </c>
      <c r="Q123" s="87" t="s">
        <v>169</v>
      </c>
      <c r="R123" s="87" t="s">
        <v>170</v>
      </c>
      <c r="S123" s="87" t="s">
        <v>171</v>
      </c>
      <c r="T123" s="88" t="s">
        <v>172</v>
      </c>
      <c r="U123" s="156"/>
      <c r="V123" s="156"/>
      <c r="W123" s="156"/>
      <c r="X123" s="156"/>
      <c r="Y123" s="156"/>
      <c r="Z123" s="156"/>
      <c r="AA123" s="156"/>
      <c r="AB123" s="156"/>
      <c r="AC123" s="156"/>
      <c r="AD123" s="156"/>
      <c r="AE123" s="156"/>
    </row>
    <row r="124" s="2" customFormat="1" ht="22.8" customHeight="1">
      <c r="A124" s="38"/>
      <c r="B124" s="39"/>
      <c r="C124" s="93" t="s">
        <v>173</v>
      </c>
      <c r="D124" s="38"/>
      <c r="E124" s="38"/>
      <c r="F124" s="38"/>
      <c r="G124" s="38"/>
      <c r="H124" s="38"/>
      <c r="I124" s="38"/>
      <c r="J124" s="162">
        <f>BK124</f>
        <v>0</v>
      </c>
      <c r="K124" s="38"/>
      <c r="L124" s="39"/>
      <c r="M124" s="89"/>
      <c r="N124" s="73"/>
      <c r="O124" s="90"/>
      <c r="P124" s="163">
        <f>P125</f>
        <v>0</v>
      </c>
      <c r="Q124" s="90"/>
      <c r="R124" s="163">
        <f>R125</f>
        <v>96.470377499999998</v>
      </c>
      <c r="S124" s="90"/>
      <c r="T124" s="164">
        <f>T125</f>
        <v>288.96972000000005</v>
      </c>
      <c r="U124" s="38"/>
      <c r="V124" s="38"/>
      <c r="W124" s="38"/>
      <c r="X124" s="38"/>
      <c r="Y124" s="38"/>
      <c r="Z124" s="38"/>
      <c r="AA124" s="38"/>
      <c r="AB124" s="38"/>
      <c r="AC124" s="38"/>
      <c r="AD124" s="38"/>
      <c r="AE124" s="38"/>
      <c r="AT124" s="19" t="s">
        <v>76</v>
      </c>
      <c r="AU124" s="19" t="s">
        <v>157</v>
      </c>
      <c r="BK124" s="165">
        <f>BK125</f>
        <v>0</v>
      </c>
    </row>
    <row r="125" s="12" customFormat="1" ht="25.92" customHeight="1">
      <c r="A125" s="12"/>
      <c r="B125" s="166"/>
      <c r="C125" s="12"/>
      <c r="D125" s="167" t="s">
        <v>76</v>
      </c>
      <c r="E125" s="168" t="s">
        <v>262</v>
      </c>
      <c r="F125" s="168" t="s">
        <v>263</v>
      </c>
      <c r="G125" s="12"/>
      <c r="H125" s="12"/>
      <c r="I125" s="169"/>
      <c r="J125" s="170">
        <f>BK125</f>
        <v>0</v>
      </c>
      <c r="K125" s="12"/>
      <c r="L125" s="166"/>
      <c r="M125" s="171"/>
      <c r="N125" s="172"/>
      <c r="O125" s="172"/>
      <c r="P125" s="173">
        <f>P126+P151+P155+P160+P173+P175+P181</f>
        <v>0</v>
      </c>
      <c r="Q125" s="172"/>
      <c r="R125" s="173">
        <f>R126+R151+R155+R160+R173+R175+R181</f>
        <v>96.470377499999998</v>
      </c>
      <c r="S125" s="172"/>
      <c r="T125" s="174">
        <f>T126+T151+T155+T160+T173+T175+T181</f>
        <v>288.96972000000005</v>
      </c>
      <c r="U125" s="12"/>
      <c r="V125" s="12"/>
      <c r="W125" s="12"/>
      <c r="X125" s="12"/>
      <c r="Y125" s="12"/>
      <c r="Z125" s="12"/>
      <c r="AA125" s="12"/>
      <c r="AB125" s="12"/>
      <c r="AC125" s="12"/>
      <c r="AD125" s="12"/>
      <c r="AE125" s="12"/>
      <c r="AR125" s="167" t="s">
        <v>85</v>
      </c>
      <c r="AT125" s="175" t="s">
        <v>76</v>
      </c>
      <c r="AU125" s="175" t="s">
        <v>77</v>
      </c>
      <c r="AY125" s="167" t="s">
        <v>177</v>
      </c>
      <c r="BK125" s="176">
        <f>BK126+BK151+BK155+BK160+BK173+BK175+BK181</f>
        <v>0</v>
      </c>
    </row>
    <row r="126" s="12" customFormat="1" ht="22.8" customHeight="1">
      <c r="A126" s="12"/>
      <c r="B126" s="166"/>
      <c r="C126" s="12"/>
      <c r="D126" s="167" t="s">
        <v>76</v>
      </c>
      <c r="E126" s="177" t="s">
        <v>85</v>
      </c>
      <c r="F126" s="177" t="s">
        <v>264</v>
      </c>
      <c r="G126" s="12"/>
      <c r="H126" s="12"/>
      <c r="I126" s="169"/>
      <c r="J126" s="178">
        <f>BK126</f>
        <v>0</v>
      </c>
      <c r="K126" s="12"/>
      <c r="L126" s="166"/>
      <c r="M126" s="171"/>
      <c r="N126" s="172"/>
      <c r="O126" s="172"/>
      <c r="P126" s="173">
        <f>SUM(P127:P150)</f>
        <v>0</v>
      </c>
      <c r="Q126" s="172"/>
      <c r="R126" s="173">
        <f>SUM(R127:R150)</f>
        <v>0</v>
      </c>
      <c r="S126" s="172"/>
      <c r="T126" s="174">
        <f>SUM(T127:T150)</f>
        <v>288.66000000000003</v>
      </c>
      <c r="U126" s="12"/>
      <c r="V126" s="12"/>
      <c r="W126" s="12"/>
      <c r="X126" s="12"/>
      <c r="Y126" s="12"/>
      <c r="Z126" s="12"/>
      <c r="AA126" s="12"/>
      <c r="AB126" s="12"/>
      <c r="AC126" s="12"/>
      <c r="AD126" s="12"/>
      <c r="AE126" s="12"/>
      <c r="AR126" s="167" t="s">
        <v>85</v>
      </c>
      <c r="AT126" s="175" t="s">
        <v>76</v>
      </c>
      <c r="AU126" s="175" t="s">
        <v>85</v>
      </c>
      <c r="AY126" s="167" t="s">
        <v>177</v>
      </c>
      <c r="BK126" s="176">
        <f>SUM(BK127:BK150)</f>
        <v>0</v>
      </c>
    </row>
    <row r="127" s="2" customFormat="1" ht="21.75" customHeight="1">
      <c r="A127" s="38"/>
      <c r="B127" s="179"/>
      <c r="C127" s="180" t="s">
        <v>85</v>
      </c>
      <c r="D127" s="180" t="s">
        <v>180</v>
      </c>
      <c r="E127" s="181" t="s">
        <v>2133</v>
      </c>
      <c r="F127" s="182" t="s">
        <v>2134</v>
      </c>
      <c r="G127" s="183" t="s">
        <v>220</v>
      </c>
      <c r="H127" s="184">
        <v>849</v>
      </c>
      <c r="I127" s="185"/>
      <c r="J127" s="186">
        <f>ROUND(I127*H127,2)</f>
        <v>0</v>
      </c>
      <c r="K127" s="182" t="s">
        <v>1</v>
      </c>
      <c r="L127" s="39"/>
      <c r="M127" s="187" t="s">
        <v>1</v>
      </c>
      <c r="N127" s="188" t="s">
        <v>42</v>
      </c>
      <c r="O127" s="77"/>
      <c r="P127" s="189">
        <f>O127*H127</f>
        <v>0</v>
      </c>
      <c r="Q127" s="189">
        <v>0</v>
      </c>
      <c r="R127" s="189">
        <f>Q127*H127</f>
        <v>0</v>
      </c>
      <c r="S127" s="189">
        <v>0.34000000000000002</v>
      </c>
      <c r="T127" s="190">
        <f>S127*H127</f>
        <v>288.66000000000003</v>
      </c>
      <c r="U127" s="38"/>
      <c r="V127" s="38"/>
      <c r="W127" s="38"/>
      <c r="X127" s="38"/>
      <c r="Y127" s="38"/>
      <c r="Z127" s="38"/>
      <c r="AA127" s="38"/>
      <c r="AB127" s="38"/>
      <c r="AC127" s="38"/>
      <c r="AD127" s="38"/>
      <c r="AE127" s="38"/>
      <c r="AR127" s="191" t="s">
        <v>269</v>
      </c>
      <c r="AT127" s="191" t="s">
        <v>180</v>
      </c>
      <c r="AU127" s="191" t="s">
        <v>87</v>
      </c>
      <c r="AY127" s="19" t="s">
        <v>177</v>
      </c>
      <c r="BE127" s="192">
        <f>IF(N127="základní",J127,0)</f>
        <v>0</v>
      </c>
      <c r="BF127" s="192">
        <f>IF(N127="snížená",J127,0)</f>
        <v>0</v>
      </c>
      <c r="BG127" s="192">
        <f>IF(N127="zákl. přenesená",J127,0)</f>
        <v>0</v>
      </c>
      <c r="BH127" s="192">
        <f>IF(N127="sníž. přenesená",J127,0)</f>
        <v>0</v>
      </c>
      <c r="BI127" s="192">
        <f>IF(N127="nulová",J127,0)</f>
        <v>0</v>
      </c>
      <c r="BJ127" s="19" t="s">
        <v>85</v>
      </c>
      <c r="BK127" s="192">
        <f>ROUND(I127*H127,2)</f>
        <v>0</v>
      </c>
      <c r="BL127" s="19" t="s">
        <v>269</v>
      </c>
      <c r="BM127" s="191" t="s">
        <v>2135</v>
      </c>
    </row>
    <row r="128" s="14" customFormat="1">
      <c r="A128" s="14"/>
      <c r="B128" s="210"/>
      <c r="C128" s="14"/>
      <c r="D128" s="193" t="s">
        <v>271</v>
      </c>
      <c r="E128" s="211" t="s">
        <v>1</v>
      </c>
      <c r="F128" s="212" t="s">
        <v>2128</v>
      </c>
      <c r="G128" s="14"/>
      <c r="H128" s="213">
        <v>849</v>
      </c>
      <c r="I128" s="214"/>
      <c r="J128" s="14"/>
      <c r="K128" s="14"/>
      <c r="L128" s="210"/>
      <c r="M128" s="215"/>
      <c r="N128" s="216"/>
      <c r="O128" s="216"/>
      <c r="P128" s="216"/>
      <c r="Q128" s="216"/>
      <c r="R128" s="216"/>
      <c r="S128" s="216"/>
      <c r="T128" s="217"/>
      <c r="U128" s="14"/>
      <c r="V128" s="14"/>
      <c r="W128" s="14"/>
      <c r="X128" s="14"/>
      <c r="Y128" s="14"/>
      <c r="Z128" s="14"/>
      <c r="AA128" s="14"/>
      <c r="AB128" s="14"/>
      <c r="AC128" s="14"/>
      <c r="AD128" s="14"/>
      <c r="AE128" s="14"/>
      <c r="AT128" s="211" t="s">
        <v>271</v>
      </c>
      <c r="AU128" s="211" t="s">
        <v>87</v>
      </c>
      <c r="AV128" s="14" t="s">
        <v>87</v>
      </c>
      <c r="AW128" s="14" t="s">
        <v>32</v>
      </c>
      <c r="AX128" s="14" t="s">
        <v>85</v>
      </c>
      <c r="AY128" s="211" t="s">
        <v>177</v>
      </c>
    </row>
    <row r="129" s="2" customFormat="1" ht="24.15" customHeight="1">
      <c r="A129" s="38"/>
      <c r="B129" s="179"/>
      <c r="C129" s="180" t="s">
        <v>87</v>
      </c>
      <c r="D129" s="180" t="s">
        <v>180</v>
      </c>
      <c r="E129" s="181" t="s">
        <v>2136</v>
      </c>
      <c r="F129" s="182" t="s">
        <v>2137</v>
      </c>
      <c r="G129" s="183" t="s">
        <v>220</v>
      </c>
      <c r="H129" s="184">
        <v>849</v>
      </c>
      <c r="I129" s="185"/>
      <c r="J129" s="186">
        <f>ROUND(I129*H129,2)</f>
        <v>0</v>
      </c>
      <c r="K129" s="182" t="s">
        <v>1</v>
      </c>
      <c r="L129" s="39"/>
      <c r="M129" s="187" t="s">
        <v>1</v>
      </c>
      <c r="N129" s="188" t="s">
        <v>42</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269</v>
      </c>
      <c r="AT129" s="191" t="s">
        <v>180</v>
      </c>
      <c r="AU129" s="191" t="s">
        <v>87</v>
      </c>
      <c r="AY129" s="19" t="s">
        <v>177</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269</v>
      </c>
      <c r="BM129" s="191" t="s">
        <v>2138</v>
      </c>
    </row>
    <row r="130" s="2" customFormat="1">
      <c r="A130" s="38"/>
      <c r="B130" s="39"/>
      <c r="C130" s="38"/>
      <c r="D130" s="193" t="s">
        <v>187</v>
      </c>
      <c r="E130" s="38"/>
      <c r="F130" s="194" t="s">
        <v>2139</v>
      </c>
      <c r="G130" s="38"/>
      <c r="H130" s="38"/>
      <c r="I130" s="195"/>
      <c r="J130" s="38"/>
      <c r="K130" s="38"/>
      <c r="L130" s="39"/>
      <c r="M130" s="196"/>
      <c r="N130" s="197"/>
      <c r="O130" s="77"/>
      <c r="P130" s="77"/>
      <c r="Q130" s="77"/>
      <c r="R130" s="77"/>
      <c r="S130" s="77"/>
      <c r="T130" s="78"/>
      <c r="U130" s="38"/>
      <c r="V130" s="38"/>
      <c r="W130" s="38"/>
      <c r="X130" s="38"/>
      <c r="Y130" s="38"/>
      <c r="Z130" s="38"/>
      <c r="AA130" s="38"/>
      <c r="AB130" s="38"/>
      <c r="AC130" s="38"/>
      <c r="AD130" s="38"/>
      <c r="AE130" s="38"/>
      <c r="AT130" s="19" t="s">
        <v>187</v>
      </c>
      <c r="AU130" s="19" t="s">
        <v>87</v>
      </c>
    </row>
    <row r="131" s="14" customFormat="1">
      <c r="A131" s="14"/>
      <c r="B131" s="210"/>
      <c r="C131" s="14"/>
      <c r="D131" s="193" t="s">
        <v>271</v>
      </c>
      <c r="E131" s="211" t="s">
        <v>1</v>
      </c>
      <c r="F131" s="212" t="s">
        <v>2128</v>
      </c>
      <c r="G131" s="14"/>
      <c r="H131" s="213">
        <v>849</v>
      </c>
      <c r="I131" s="214"/>
      <c r="J131" s="14"/>
      <c r="K131" s="14"/>
      <c r="L131" s="210"/>
      <c r="M131" s="215"/>
      <c r="N131" s="216"/>
      <c r="O131" s="216"/>
      <c r="P131" s="216"/>
      <c r="Q131" s="216"/>
      <c r="R131" s="216"/>
      <c r="S131" s="216"/>
      <c r="T131" s="217"/>
      <c r="U131" s="14"/>
      <c r="V131" s="14"/>
      <c r="W131" s="14"/>
      <c r="X131" s="14"/>
      <c r="Y131" s="14"/>
      <c r="Z131" s="14"/>
      <c r="AA131" s="14"/>
      <c r="AB131" s="14"/>
      <c r="AC131" s="14"/>
      <c r="AD131" s="14"/>
      <c r="AE131" s="14"/>
      <c r="AT131" s="211" t="s">
        <v>271</v>
      </c>
      <c r="AU131" s="211" t="s">
        <v>87</v>
      </c>
      <c r="AV131" s="14" t="s">
        <v>87</v>
      </c>
      <c r="AW131" s="14" t="s">
        <v>32</v>
      </c>
      <c r="AX131" s="14" t="s">
        <v>85</v>
      </c>
      <c r="AY131" s="211" t="s">
        <v>177</v>
      </c>
    </row>
    <row r="132" s="2" customFormat="1" ht="33" customHeight="1">
      <c r="A132" s="38"/>
      <c r="B132" s="179"/>
      <c r="C132" s="180" t="s">
        <v>194</v>
      </c>
      <c r="D132" s="180" t="s">
        <v>180</v>
      </c>
      <c r="E132" s="181" t="s">
        <v>2140</v>
      </c>
      <c r="F132" s="182" t="s">
        <v>2141</v>
      </c>
      <c r="G132" s="183" t="s">
        <v>267</v>
      </c>
      <c r="H132" s="184">
        <v>144.33000000000001</v>
      </c>
      <c r="I132" s="185"/>
      <c r="J132" s="186">
        <f>ROUND(I132*H132,2)</f>
        <v>0</v>
      </c>
      <c r="K132" s="182" t="s">
        <v>268</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269</v>
      </c>
      <c r="AT132" s="191" t="s">
        <v>180</v>
      </c>
      <c r="AU132" s="191" t="s">
        <v>87</v>
      </c>
      <c r="AY132" s="19" t="s">
        <v>177</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269</v>
      </c>
      <c r="BM132" s="191" t="s">
        <v>2142</v>
      </c>
    </row>
    <row r="133" s="14" customFormat="1">
      <c r="A133" s="14"/>
      <c r="B133" s="210"/>
      <c r="C133" s="14"/>
      <c r="D133" s="193" t="s">
        <v>271</v>
      </c>
      <c r="E133" s="211" t="s">
        <v>1</v>
      </c>
      <c r="F133" s="212" t="s">
        <v>2143</v>
      </c>
      <c r="G133" s="14"/>
      <c r="H133" s="213">
        <v>144.33000000000001</v>
      </c>
      <c r="I133" s="214"/>
      <c r="J133" s="14"/>
      <c r="K133" s="14"/>
      <c r="L133" s="210"/>
      <c r="M133" s="215"/>
      <c r="N133" s="216"/>
      <c r="O133" s="216"/>
      <c r="P133" s="216"/>
      <c r="Q133" s="216"/>
      <c r="R133" s="216"/>
      <c r="S133" s="216"/>
      <c r="T133" s="217"/>
      <c r="U133" s="14"/>
      <c r="V133" s="14"/>
      <c r="W133" s="14"/>
      <c r="X133" s="14"/>
      <c r="Y133" s="14"/>
      <c r="Z133" s="14"/>
      <c r="AA133" s="14"/>
      <c r="AB133" s="14"/>
      <c r="AC133" s="14"/>
      <c r="AD133" s="14"/>
      <c r="AE133" s="14"/>
      <c r="AT133" s="211" t="s">
        <v>271</v>
      </c>
      <c r="AU133" s="211" t="s">
        <v>87</v>
      </c>
      <c r="AV133" s="14" t="s">
        <v>87</v>
      </c>
      <c r="AW133" s="14" t="s">
        <v>32</v>
      </c>
      <c r="AX133" s="14" t="s">
        <v>77</v>
      </c>
      <c r="AY133" s="211" t="s">
        <v>177</v>
      </c>
    </row>
    <row r="134" s="15" customFormat="1">
      <c r="A134" s="15"/>
      <c r="B134" s="218"/>
      <c r="C134" s="15"/>
      <c r="D134" s="193" t="s">
        <v>271</v>
      </c>
      <c r="E134" s="219" t="s">
        <v>208</v>
      </c>
      <c r="F134" s="220" t="s">
        <v>276</v>
      </c>
      <c r="G134" s="15"/>
      <c r="H134" s="221">
        <v>144.33000000000001</v>
      </c>
      <c r="I134" s="222"/>
      <c r="J134" s="15"/>
      <c r="K134" s="15"/>
      <c r="L134" s="218"/>
      <c r="M134" s="223"/>
      <c r="N134" s="224"/>
      <c r="O134" s="224"/>
      <c r="P134" s="224"/>
      <c r="Q134" s="224"/>
      <c r="R134" s="224"/>
      <c r="S134" s="224"/>
      <c r="T134" s="225"/>
      <c r="U134" s="15"/>
      <c r="V134" s="15"/>
      <c r="W134" s="15"/>
      <c r="X134" s="15"/>
      <c r="Y134" s="15"/>
      <c r="Z134" s="15"/>
      <c r="AA134" s="15"/>
      <c r="AB134" s="15"/>
      <c r="AC134" s="15"/>
      <c r="AD134" s="15"/>
      <c r="AE134" s="15"/>
      <c r="AT134" s="219" t="s">
        <v>271</v>
      </c>
      <c r="AU134" s="219" t="s">
        <v>87</v>
      </c>
      <c r="AV134" s="15" t="s">
        <v>269</v>
      </c>
      <c r="AW134" s="15" t="s">
        <v>32</v>
      </c>
      <c r="AX134" s="15" t="s">
        <v>85</v>
      </c>
      <c r="AY134" s="219" t="s">
        <v>177</v>
      </c>
    </row>
    <row r="135" s="2" customFormat="1" ht="33" customHeight="1">
      <c r="A135" s="38"/>
      <c r="B135" s="179"/>
      <c r="C135" s="180" t="s">
        <v>269</v>
      </c>
      <c r="D135" s="180" t="s">
        <v>180</v>
      </c>
      <c r="E135" s="181" t="s">
        <v>2144</v>
      </c>
      <c r="F135" s="182" t="s">
        <v>2145</v>
      </c>
      <c r="G135" s="183" t="s">
        <v>267</v>
      </c>
      <c r="H135" s="184">
        <v>8.9250000000000007</v>
      </c>
      <c r="I135" s="185"/>
      <c r="J135" s="186">
        <f>ROUND(I135*H135,2)</f>
        <v>0</v>
      </c>
      <c r="K135" s="182" t="s">
        <v>268</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269</v>
      </c>
      <c r="AT135" s="191" t="s">
        <v>180</v>
      </c>
      <c r="AU135" s="191" t="s">
        <v>87</v>
      </c>
      <c r="AY135" s="19" t="s">
        <v>177</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269</v>
      </c>
      <c r="BM135" s="191" t="s">
        <v>2146</v>
      </c>
    </row>
    <row r="136" s="13" customFormat="1">
      <c r="A136" s="13"/>
      <c r="B136" s="203"/>
      <c r="C136" s="13"/>
      <c r="D136" s="193" t="s">
        <v>271</v>
      </c>
      <c r="E136" s="204" t="s">
        <v>1</v>
      </c>
      <c r="F136" s="205" t="s">
        <v>2147</v>
      </c>
      <c r="G136" s="13"/>
      <c r="H136" s="204" t="s">
        <v>1</v>
      </c>
      <c r="I136" s="206"/>
      <c r="J136" s="13"/>
      <c r="K136" s="13"/>
      <c r="L136" s="203"/>
      <c r="M136" s="207"/>
      <c r="N136" s="208"/>
      <c r="O136" s="208"/>
      <c r="P136" s="208"/>
      <c r="Q136" s="208"/>
      <c r="R136" s="208"/>
      <c r="S136" s="208"/>
      <c r="T136" s="209"/>
      <c r="U136" s="13"/>
      <c r="V136" s="13"/>
      <c r="W136" s="13"/>
      <c r="X136" s="13"/>
      <c r="Y136" s="13"/>
      <c r="Z136" s="13"/>
      <c r="AA136" s="13"/>
      <c r="AB136" s="13"/>
      <c r="AC136" s="13"/>
      <c r="AD136" s="13"/>
      <c r="AE136" s="13"/>
      <c r="AT136" s="204" t="s">
        <v>271</v>
      </c>
      <c r="AU136" s="204" t="s">
        <v>87</v>
      </c>
      <c r="AV136" s="13" t="s">
        <v>85</v>
      </c>
      <c r="AW136" s="13" t="s">
        <v>32</v>
      </c>
      <c r="AX136" s="13" t="s">
        <v>77</v>
      </c>
      <c r="AY136" s="204" t="s">
        <v>177</v>
      </c>
    </row>
    <row r="137" s="14" customFormat="1">
      <c r="A137" s="14"/>
      <c r="B137" s="210"/>
      <c r="C137" s="14"/>
      <c r="D137" s="193" t="s">
        <v>271</v>
      </c>
      <c r="E137" s="211" t="s">
        <v>1</v>
      </c>
      <c r="F137" s="212" t="s">
        <v>2148</v>
      </c>
      <c r="G137" s="14"/>
      <c r="H137" s="213">
        <v>8.9250000000000007</v>
      </c>
      <c r="I137" s="214"/>
      <c r="J137" s="14"/>
      <c r="K137" s="14"/>
      <c r="L137" s="210"/>
      <c r="M137" s="215"/>
      <c r="N137" s="216"/>
      <c r="O137" s="216"/>
      <c r="P137" s="216"/>
      <c r="Q137" s="216"/>
      <c r="R137" s="216"/>
      <c r="S137" s="216"/>
      <c r="T137" s="217"/>
      <c r="U137" s="14"/>
      <c r="V137" s="14"/>
      <c r="W137" s="14"/>
      <c r="X137" s="14"/>
      <c r="Y137" s="14"/>
      <c r="Z137" s="14"/>
      <c r="AA137" s="14"/>
      <c r="AB137" s="14"/>
      <c r="AC137" s="14"/>
      <c r="AD137" s="14"/>
      <c r="AE137" s="14"/>
      <c r="AT137" s="211" t="s">
        <v>271</v>
      </c>
      <c r="AU137" s="211" t="s">
        <v>87</v>
      </c>
      <c r="AV137" s="14" t="s">
        <v>87</v>
      </c>
      <c r="AW137" s="14" t="s">
        <v>32</v>
      </c>
      <c r="AX137" s="14" t="s">
        <v>77</v>
      </c>
      <c r="AY137" s="211" t="s">
        <v>177</v>
      </c>
    </row>
    <row r="138" s="15" customFormat="1">
      <c r="A138" s="15"/>
      <c r="B138" s="218"/>
      <c r="C138" s="15"/>
      <c r="D138" s="193" t="s">
        <v>271</v>
      </c>
      <c r="E138" s="219" t="s">
        <v>228</v>
      </c>
      <c r="F138" s="220" t="s">
        <v>276</v>
      </c>
      <c r="G138" s="15"/>
      <c r="H138" s="221">
        <v>8.9250000000000007</v>
      </c>
      <c r="I138" s="222"/>
      <c r="J138" s="15"/>
      <c r="K138" s="15"/>
      <c r="L138" s="218"/>
      <c r="M138" s="223"/>
      <c r="N138" s="224"/>
      <c r="O138" s="224"/>
      <c r="P138" s="224"/>
      <c r="Q138" s="224"/>
      <c r="R138" s="224"/>
      <c r="S138" s="224"/>
      <c r="T138" s="225"/>
      <c r="U138" s="15"/>
      <c r="V138" s="15"/>
      <c r="W138" s="15"/>
      <c r="X138" s="15"/>
      <c r="Y138" s="15"/>
      <c r="Z138" s="15"/>
      <c r="AA138" s="15"/>
      <c r="AB138" s="15"/>
      <c r="AC138" s="15"/>
      <c r="AD138" s="15"/>
      <c r="AE138" s="15"/>
      <c r="AT138" s="219" t="s">
        <v>271</v>
      </c>
      <c r="AU138" s="219" t="s">
        <v>87</v>
      </c>
      <c r="AV138" s="15" t="s">
        <v>269</v>
      </c>
      <c r="AW138" s="15" t="s">
        <v>32</v>
      </c>
      <c r="AX138" s="15" t="s">
        <v>85</v>
      </c>
      <c r="AY138" s="219" t="s">
        <v>177</v>
      </c>
    </row>
    <row r="139" s="2" customFormat="1" ht="37.8" customHeight="1">
      <c r="A139" s="38"/>
      <c r="B139" s="179"/>
      <c r="C139" s="180" t="s">
        <v>176</v>
      </c>
      <c r="D139" s="180" t="s">
        <v>180</v>
      </c>
      <c r="E139" s="181" t="s">
        <v>289</v>
      </c>
      <c r="F139" s="182" t="s">
        <v>290</v>
      </c>
      <c r="G139" s="183" t="s">
        <v>267</v>
      </c>
      <c r="H139" s="184">
        <v>153.255</v>
      </c>
      <c r="I139" s="185"/>
      <c r="J139" s="186">
        <f>ROUND(I139*H139,2)</f>
        <v>0</v>
      </c>
      <c r="K139" s="182" t="s">
        <v>268</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269</v>
      </c>
      <c r="AT139" s="191" t="s">
        <v>180</v>
      </c>
      <c r="AU139" s="191" t="s">
        <v>87</v>
      </c>
      <c r="AY139" s="19" t="s">
        <v>177</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269</v>
      </c>
      <c r="BM139" s="191" t="s">
        <v>2149</v>
      </c>
    </row>
    <row r="140" s="14" customFormat="1">
      <c r="A140" s="14"/>
      <c r="B140" s="210"/>
      <c r="C140" s="14"/>
      <c r="D140" s="193" t="s">
        <v>271</v>
      </c>
      <c r="E140" s="211" t="s">
        <v>1</v>
      </c>
      <c r="F140" s="212" t="s">
        <v>292</v>
      </c>
      <c r="G140" s="14"/>
      <c r="H140" s="213">
        <v>153.255</v>
      </c>
      <c r="I140" s="214"/>
      <c r="J140" s="14"/>
      <c r="K140" s="14"/>
      <c r="L140" s="210"/>
      <c r="M140" s="215"/>
      <c r="N140" s="216"/>
      <c r="O140" s="216"/>
      <c r="P140" s="216"/>
      <c r="Q140" s="216"/>
      <c r="R140" s="216"/>
      <c r="S140" s="216"/>
      <c r="T140" s="217"/>
      <c r="U140" s="14"/>
      <c r="V140" s="14"/>
      <c r="W140" s="14"/>
      <c r="X140" s="14"/>
      <c r="Y140" s="14"/>
      <c r="Z140" s="14"/>
      <c r="AA140" s="14"/>
      <c r="AB140" s="14"/>
      <c r="AC140" s="14"/>
      <c r="AD140" s="14"/>
      <c r="AE140" s="14"/>
      <c r="AT140" s="211" t="s">
        <v>271</v>
      </c>
      <c r="AU140" s="211" t="s">
        <v>87</v>
      </c>
      <c r="AV140" s="14" t="s">
        <v>87</v>
      </c>
      <c r="AW140" s="14" t="s">
        <v>32</v>
      </c>
      <c r="AX140" s="14" t="s">
        <v>77</v>
      </c>
      <c r="AY140" s="211" t="s">
        <v>177</v>
      </c>
    </row>
    <row r="141" s="15" customFormat="1">
      <c r="A141" s="15"/>
      <c r="B141" s="218"/>
      <c r="C141" s="15"/>
      <c r="D141" s="193" t="s">
        <v>271</v>
      </c>
      <c r="E141" s="219" t="s">
        <v>210</v>
      </c>
      <c r="F141" s="220" t="s">
        <v>276</v>
      </c>
      <c r="G141" s="15"/>
      <c r="H141" s="221">
        <v>153.255</v>
      </c>
      <c r="I141" s="222"/>
      <c r="J141" s="15"/>
      <c r="K141" s="15"/>
      <c r="L141" s="218"/>
      <c r="M141" s="223"/>
      <c r="N141" s="224"/>
      <c r="O141" s="224"/>
      <c r="P141" s="224"/>
      <c r="Q141" s="224"/>
      <c r="R141" s="224"/>
      <c r="S141" s="224"/>
      <c r="T141" s="225"/>
      <c r="U141" s="15"/>
      <c r="V141" s="15"/>
      <c r="W141" s="15"/>
      <c r="X141" s="15"/>
      <c r="Y141" s="15"/>
      <c r="Z141" s="15"/>
      <c r="AA141" s="15"/>
      <c r="AB141" s="15"/>
      <c r="AC141" s="15"/>
      <c r="AD141" s="15"/>
      <c r="AE141" s="15"/>
      <c r="AT141" s="219" t="s">
        <v>271</v>
      </c>
      <c r="AU141" s="219" t="s">
        <v>87</v>
      </c>
      <c r="AV141" s="15" t="s">
        <v>269</v>
      </c>
      <c r="AW141" s="15" t="s">
        <v>32</v>
      </c>
      <c r="AX141" s="15" t="s">
        <v>85</v>
      </c>
      <c r="AY141" s="219" t="s">
        <v>177</v>
      </c>
    </row>
    <row r="142" s="2" customFormat="1" ht="37.8" customHeight="1">
      <c r="A142" s="38"/>
      <c r="B142" s="179"/>
      <c r="C142" s="180" t="s">
        <v>303</v>
      </c>
      <c r="D142" s="180" t="s">
        <v>180</v>
      </c>
      <c r="E142" s="181" t="s">
        <v>293</v>
      </c>
      <c r="F142" s="182" t="s">
        <v>294</v>
      </c>
      <c r="G142" s="183" t="s">
        <v>267</v>
      </c>
      <c r="H142" s="184">
        <v>1532.55</v>
      </c>
      <c r="I142" s="185"/>
      <c r="J142" s="186">
        <f>ROUND(I142*H142,2)</f>
        <v>0</v>
      </c>
      <c r="K142" s="182" t="s">
        <v>268</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269</v>
      </c>
      <c r="AT142" s="191" t="s">
        <v>180</v>
      </c>
      <c r="AU142" s="191" t="s">
        <v>87</v>
      </c>
      <c r="AY142" s="19" t="s">
        <v>177</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269</v>
      </c>
      <c r="BM142" s="191" t="s">
        <v>2150</v>
      </c>
    </row>
    <row r="143" s="13" customFormat="1">
      <c r="A143" s="13"/>
      <c r="B143" s="203"/>
      <c r="C143" s="13"/>
      <c r="D143" s="193" t="s">
        <v>271</v>
      </c>
      <c r="E143" s="204" t="s">
        <v>1</v>
      </c>
      <c r="F143" s="205" t="s">
        <v>296</v>
      </c>
      <c r="G143" s="13"/>
      <c r="H143" s="204" t="s">
        <v>1</v>
      </c>
      <c r="I143" s="206"/>
      <c r="J143" s="13"/>
      <c r="K143" s="13"/>
      <c r="L143" s="203"/>
      <c r="M143" s="207"/>
      <c r="N143" s="208"/>
      <c r="O143" s="208"/>
      <c r="P143" s="208"/>
      <c r="Q143" s="208"/>
      <c r="R143" s="208"/>
      <c r="S143" s="208"/>
      <c r="T143" s="209"/>
      <c r="U143" s="13"/>
      <c r="V143" s="13"/>
      <c r="W143" s="13"/>
      <c r="X143" s="13"/>
      <c r="Y143" s="13"/>
      <c r="Z143" s="13"/>
      <c r="AA143" s="13"/>
      <c r="AB143" s="13"/>
      <c r="AC143" s="13"/>
      <c r="AD143" s="13"/>
      <c r="AE143" s="13"/>
      <c r="AT143" s="204" t="s">
        <v>271</v>
      </c>
      <c r="AU143" s="204" t="s">
        <v>87</v>
      </c>
      <c r="AV143" s="13" t="s">
        <v>85</v>
      </c>
      <c r="AW143" s="13" t="s">
        <v>32</v>
      </c>
      <c r="AX143" s="13" t="s">
        <v>77</v>
      </c>
      <c r="AY143" s="204" t="s">
        <v>177</v>
      </c>
    </row>
    <row r="144" s="14" customFormat="1">
      <c r="A144" s="14"/>
      <c r="B144" s="210"/>
      <c r="C144" s="14"/>
      <c r="D144" s="193" t="s">
        <v>271</v>
      </c>
      <c r="E144" s="211" t="s">
        <v>1</v>
      </c>
      <c r="F144" s="212" t="s">
        <v>297</v>
      </c>
      <c r="G144" s="14"/>
      <c r="H144" s="213">
        <v>1532.55</v>
      </c>
      <c r="I144" s="214"/>
      <c r="J144" s="14"/>
      <c r="K144" s="14"/>
      <c r="L144" s="210"/>
      <c r="M144" s="215"/>
      <c r="N144" s="216"/>
      <c r="O144" s="216"/>
      <c r="P144" s="216"/>
      <c r="Q144" s="216"/>
      <c r="R144" s="216"/>
      <c r="S144" s="216"/>
      <c r="T144" s="217"/>
      <c r="U144" s="14"/>
      <c r="V144" s="14"/>
      <c r="W144" s="14"/>
      <c r="X144" s="14"/>
      <c r="Y144" s="14"/>
      <c r="Z144" s="14"/>
      <c r="AA144" s="14"/>
      <c r="AB144" s="14"/>
      <c r="AC144" s="14"/>
      <c r="AD144" s="14"/>
      <c r="AE144" s="14"/>
      <c r="AT144" s="211" t="s">
        <v>271</v>
      </c>
      <c r="AU144" s="211" t="s">
        <v>87</v>
      </c>
      <c r="AV144" s="14" t="s">
        <v>87</v>
      </c>
      <c r="AW144" s="14" t="s">
        <v>32</v>
      </c>
      <c r="AX144" s="14" t="s">
        <v>85</v>
      </c>
      <c r="AY144" s="211" t="s">
        <v>177</v>
      </c>
    </row>
    <row r="145" s="2" customFormat="1" ht="24.15" customHeight="1">
      <c r="A145" s="38"/>
      <c r="B145" s="179"/>
      <c r="C145" s="180" t="s">
        <v>307</v>
      </c>
      <c r="D145" s="180" t="s">
        <v>180</v>
      </c>
      <c r="E145" s="181" t="s">
        <v>298</v>
      </c>
      <c r="F145" s="182" t="s">
        <v>299</v>
      </c>
      <c r="G145" s="183" t="s">
        <v>300</v>
      </c>
      <c r="H145" s="184">
        <v>275.85899999999998</v>
      </c>
      <c r="I145" s="185"/>
      <c r="J145" s="186">
        <f>ROUND(I145*H145,2)</f>
        <v>0</v>
      </c>
      <c r="K145" s="182" t="s">
        <v>268</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269</v>
      </c>
      <c r="AT145" s="191" t="s">
        <v>180</v>
      </c>
      <c r="AU145" s="191" t="s">
        <v>87</v>
      </c>
      <c r="AY145" s="19" t="s">
        <v>177</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269</v>
      </c>
      <c r="BM145" s="191" t="s">
        <v>2151</v>
      </c>
    </row>
    <row r="146" s="14" customFormat="1">
      <c r="A146" s="14"/>
      <c r="B146" s="210"/>
      <c r="C146" s="14"/>
      <c r="D146" s="193" t="s">
        <v>271</v>
      </c>
      <c r="E146" s="211" t="s">
        <v>1</v>
      </c>
      <c r="F146" s="212" t="s">
        <v>302</v>
      </c>
      <c r="G146" s="14"/>
      <c r="H146" s="213">
        <v>275.85899999999998</v>
      </c>
      <c r="I146" s="214"/>
      <c r="J146" s="14"/>
      <c r="K146" s="14"/>
      <c r="L146" s="210"/>
      <c r="M146" s="215"/>
      <c r="N146" s="216"/>
      <c r="O146" s="216"/>
      <c r="P146" s="216"/>
      <c r="Q146" s="216"/>
      <c r="R146" s="216"/>
      <c r="S146" s="216"/>
      <c r="T146" s="217"/>
      <c r="U146" s="14"/>
      <c r="V146" s="14"/>
      <c r="W146" s="14"/>
      <c r="X146" s="14"/>
      <c r="Y146" s="14"/>
      <c r="Z146" s="14"/>
      <c r="AA146" s="14"/>
      <c r="AB146" s="14"/>
      <c r="AC146" s="14"/>
      <c r="AD146" s="14"/>
      <c r="AE146" s="14"/>
      <c r="AT146" s="211" t="s">
        <v>271</v>
      </c>
      <c r="AU146" s="211" t="s">
        <v>87</v>
      </c>
      <c r="AV146" s="14" t="s">
        <v>87</v>
      </c>
      <c r="AW146" s="14" t="s">
        <v>32</v>
      </c>
      <c r="AX146" s="14" t="s">
        <v>85</v>
      </c>
      <c r="AY146" s="211" t="s">
        <v>177</v>
      </c>
    </row>
    <row r="147" s="2" customFormat="1" ht="16.5" customHeight="1">
      <c r="A147" s="38"/>
      <c r="B147" s="179"/>
      <c r="C147" s="180" t="s">
        <v>235</v>
      </c>
      <c r="D147" s="180" t="s">
        <v>180</v>
      </c>
      <c r="E147" s="181" t="s">
        <v>304</v>
      </c>
      <c r="F147" s="182" t="s">
        <v>305</v>
      </c>
      <c r="G147" s="183" t="s">
        <v>267</v>
      </c>
      <c r="H147" s="184">
        <v>153.255</v>
      </c>
      <c r="I147" s="185"/>
      <c r="J147" s="186">
        <f>ROUND(I147*H147,2)</f>
        <v>0</v>
      </c>
      <c r="K147" s="182" t="s">
        <v>268</v>
      </c>
      <c r="L147" s="39"/>
      <c r="M147" s="187" t="s">
        <v>1</v>
      </c>
      <c r="N147" s="188" t="s">
        <v>42</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269</v>
      </c>
      <c r="AT147" s="191" t="s">
        <v>180</v>
      </c>
      <c r="AU147" s="191" t="s">
        <v>87</v>
      </c>
      <c r="AY147" s="19" t="s">
        <v>177</v>
      </c>
      <c r="BE147" s="192">
        <f>IF(N147="základní",J147,0)</f>
        <v>0</v>
      </c>
      <c r="BF147" s="192">
        <f>IF(N147="snížená",J147,0)</f>
        <v>0</v>
      </c>
      <c r="BG147" s="192">
        <f>IF(N147="zákl. přenesená",J147,0)</f>
        <v>0</v>
      </c>
      <c r="BH147" s="192">
        <f>IF(N147="sníž. přenesená",J147,0)</f>
        <v>0</v>
      </c>
      <c r="BI147" s="192">
        <f>IF(N147="nulová",J147,0)</f>
        <v>0</v>
      </c>
      <c r="BJ147" s="19" t="s">
        <v>85</v>
      </c>
      <c r="BK147" s="192">
        <f>ROUND(I147*H147,2)</f>
        <v>0</v>
      </c>
      <c r="BL147" s="19" t="s">
        <v>269</v>
      </c>
      <c r="BM147" s="191" t="s">
        <v>2152</v>
      </c>
    </row>
    <row r="148" s="14" customFormat="1">
      <c r="A148" s="14"/>
      <c r="B148" s="210"/>
      <c r="C148" s="14"/>
      <c r="D148" s="193" t="s">
        <v>271</v>
      </c>
      <c r="E148" s="211" t="s">
        <v>1</v>
      </c>
      <c r="F148" s="212" t="s">
        <v>210</v>
      </c>
      <c r="G148" s="14"/>
      <c r="H148" s="213">
        <v>153.255</v>
      </c>
      <c r="I148" s="214"/>
      <c r="J148" s="14"/>
      <c r="K148" s="14"/>
      <c r="L148" s="210"/>
      <c r="M148" s="215"/>
      <c r="N148" s="216"/>
      <c r="O148" s="216"/>
      <c r="P148" s="216"/>
      <c r="Q148" s="216"/>
      <c r="R148" s="216"/>
      <c r="S148" s="216"/>
      <c r="T148" s="217"/>
      <c r="U148" s="14"/>
      <c r="V148" s="14"/>
      <c r="W148" s="14"/>
      <c r="X148" s="14"/>
      <c r="Y148" s="14"/>
      <c r="Z148" s="14"/>
      <c r="AA148" s="14"/>
      <c r="AB148" s="14"/>
      <c r="AC148" s="14"/>
      <c r="AD148" s="14"/>
      <c r="AE148" s="14"/>
      <c r="AT148" s="211" t="s">
        <v>271</v>
      </c>
      <c r="AU148" s="211" t="s">
        <v>87</v>
      </c>
      <c r="AV148" s="14" t="s">
        <v>87</v>
      </c>
      <c r="AW148" s="14" t="s">
        <v>32</v>
      </c>
      <c r="AX148" s="14" t="s">
        <v>85</v>
      </c>
      <c r="AY148" s="211" t="s">
        <v>177</v>
      </c>
    </row>
    <row r="149" s="2" customFormat="1" ht="24.15" customHeight="1">
      <c r="A149" s="38"/>
      <c r="B149" s="179"/>
      <c r="C149" s="180" t="s">
        <v>317</v>
      </c>
      <c r="D149" s="180" t="s">
        <v>180</v>
      </c>
      <c r="E149" s="181" t="s">
        <v>318</v>
      </c>
      <c r="F149" s="182" t="s">
        <v>319</v>
      </c>
      <c r="G149" s="183" t="s">
        <v>220</v>
      </c>
      <c r="H149" s="184">
        <v>849</v>
      </c>
      <c r="I149" s="185"/>
      <c r="J149" s="186">
        <f>ROUND(I149*H149,2)</f>
        <v>0</v>
      </c>
      <c r="K149" s="182" t="s">
        <v>268</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269</v>
      </c>
      <c r="AT149" s="191" t="s">
        <v>180</v>
      </c>
      <c r="AU149" s="191" t="s">
        <v>87</v>
      </c>
      <c r="AY149" s="19" t="s">
        <v>177</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269</v>
      </c>
      <c r="BM149" s="191" t="s">
        <v>2153</v>
      </c>
    </row>
    <row r="150" s="14" customFormat="1">
      <c r="A150" s="14"/>
      <c r="B150" s="210"/>
      <c r="C150" s="14"/>
      <c r="D150" s="193" t="s">
        <v>271</v>
      </c>
      <c r="E150" s="211" t="s">
        <v>1</v>
      </c>
      <c r="F150" s="212" t="s">
        <v>2128</v>
      </c>
      <c r="G150" s="14"/>
      <c r="H150" s="213">
        <v>849</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271</v>
      </c>
      <c r="AU150" s="211" t="s">
        <v>87</v>
      </c>
      <c r="AV150" s="14" t="s">
        <v>87</v>
      </c>
      <c r="AW150" s="14" t="s">
        <v>32</v>
      </c>
      <c r="AX150" s="14" t="s">
        <v>85</v>
      </c>
      <c r="AY150" s="211" t="s">
        <v>177</v>
      </c>
    </row>
    <row r="151" s="12" customFormat="1" ht="22.8" customHeight="1">
      <c r="A151" s="12"/>
      <c r="B151" s="166"/>
      <c r="C151" s="12"/>
      <c r="D151" s="167" t="s">
        <v>76</v>
      </c>
      <c r="E151" s="177" t="s">
        <v>87</v>
      </c>
      <c r="F151" s="177" t="s">
        <v>355</v>
      </c>
      <c r="G151" s="12"/>
      <c r="H151" s="12"/>
      <c r="I151" s="169"/>
      <c r="J151" s="178">
        <f>BK151</f>
        <v>0</v>
      </c>
      <c r="K151" s="12"/>
      <c r="L151" s="166"/>
      <c r="M151" s="171"/>
      <c r="N151" s="172"/>
      <c r="O151" s="172"/>
      <c r="P151" s="173">
        <f>SUM(P152:P154)</f>
        <v>0</v>
      </c>
      <c r="Q151" s="172"/>
      <c r="R151" s="173">
        <f>SUM(R152:R154)</f>
        <v>38.5066275</v>
      </c>
      <c r="S151" s="172"/>
      <c r="T151" s="174">
        <f>SUM(T152:T154)</f>
        <v>0</v>
      </c>
      <c r="U151" s="12"/>
      <c r="V151" s="12"/>
      <c r="W151" s="12"/>
      <c r="X151" s="12"/>
      <c r="Y151" s="12"/>
      <c r="Z151" s="12"/>
      <c r="AA151" s="12"/>
      <c r="AB151" s="12"/>
      <c r="AC151" s="12"/>
      <c r="AD151" s="12"/>
      <c r="AE151" s="12"/>
      <c r="AR151" s="167" t="s">
        <v>85</v>
      </c>
      <c r="AT151" s="175" t="s">
        <v>76</v>
      </c>
      <c r="AU151" s="175" t="s">
        <v>85</v>
      </c>
      <c r="AY151" s="167" t="s">
        <v>177</v>
      </c>
      <c r="BK151" s="176">
        <f>SUM(BK152:BK154)</f>
        <v>0</v>
      </c>
    </row>
    <row r="152" s="2" customFormat="1" ht="37.8" customHeight="1">
      <c r="A152" s="38"/>
      <c r="B152" s="179"/>
      <c r="C152" s="180" t="s">
        <v>324</v>
      </c>
      <c r="D152" s="180" t="s">
        <v>180</v>
      </c>
      <c r="E152" s="181" t="s">
        <v>2154</v>
      </c>
      <c r="F152" s="182" t="s">
        <v>2155</v>
      </c>
      <c r="G152" s="183" t="s">
        <v>369</v>
      </c>
      <c r="H152" s="184">
        <v>150</v>
      </c>
      <c r="I152" s="185"/>
      <c r="J152" s="186">
        <f>ROUND(I152*H152,2)</f>
        <v>0</v>
      </c>
      <c r="K152" s="182" t="s">
        <v>268</v>
      </c>
      <c r="L152" s="39"/>
      <c r="M152" s="187" t="s">
        <v>1</v>
      </c>
      <c r="N152" s="188" t="s">
        <v>42</v>
      </c>
      <c r="O152" s="77"/>
      <c r="P152" s="189">
        <f>O152*H152</f>
        <v>0</v>
      </c>
      <c r="Q152" s="189">
        <v>0.2046936</v>
      </c>
      <c r="R152" s="189">
        <f>Q152*H152</f>
        <v>30.704039999999999</v>
      </c>
      <c r="S152" s="189">
        <v>0</v>
      </c>
      <c r="T152" s="190">
        <f>S152*H152</f>
        <v>0</v>
      </c>
      <c r="U152" s="38"/>
      <c r="V152" s="38"/>
      <c r="W152" s="38"/>
      <c r="X152" s="38"/>
      <c r="Y152" s="38"/>
      <c r="Z152" s="38"/>
      <c r="AA152" s="38"/>
      <c r="AB152" s="38"/>
      <c r="AC152" s="38"/>
      <c r="AD152" s="38"/>
      <c r="AE152" s="38"/>
      <c r="AR152" s="191" t="s">
        <v>269</v>
      </c>
      <c r="AT152" s="191" t="s">
        <v>180</v>
      </c>
      <c r="AU152" s="191" t="s">
        <v>87</v>
      </c>
      <c r="AY152" s="19" t="s">
        <v>177</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269</v>
      </c>
      <c r="BM152" s="191" t="s">
        <v>2156</v>
      </c>
    </row>
    <row r="153" s="14" customFormat="1">
      <c r="A153" s="14"/>
      <c r="B153" s="210"/>
      <c r="C153" s="14"/>
      <c r="D153" s="193" t="s">
        <v>271</v>
      </c>
      <c r="E153" s="211" t="s">
        <v>1</v>
      </c>
      <c r="F153" s="212" t="s">
        <v>2157</v>
      </c>
      <c r="G153" s="14"/>
      <c r="H153" s="213">
        <v>150</v>
      </c>
      <c r="I153" s="214"/>
      <c r="J153" s="14"/>
      <c r="K153" s="14"/>
      <c r="L153" s="210"/>
      <c r="M153" s="215"/>
      <c r="N153" s="216"/>
      <c r="O153" s="216"/>
      <c r="P153" s="216"/>
      <c r="Q153" s="216"/>
      <c r="R153" s="216"/>
      <c r="S153" s="216"/>
      <c r="T153" s="217"/>
      <c r="U153" s="14"/>
      <c r="V153" s="14"/>
      <c r="W153" s="14"/>
      <c r="X153" s="14"/>
      <c r="Y153" s="14"/>
      <c r="Z153" s="14"/>
      <c r="AA153" s="14"/>
      <c r="AB153" s="14"/>
      <c r="AC153" s="14"/>
      <c r="AD153" s="14"/>
      <c r="AE153" s="14"/>
      <c r="AT153" s="211" t="s">
        <v>271</v>
      </c>
      <c r="AU153" s="211" t="s">
        <v>87</v>
      </c>
      <c r="AV153" s="14" t="s">
        <v>87</v>
      </c>
      <c r="AW153" s="14" t="s">
        <v>32</v>
      </c>
      <c r="AX153" s="14" t="s">
        <v>85</v>
      </c>
      <c r="AY153" s="211" t="s">
        <v>177</v>
      </c>
    </row>
    <row r="154" s="2" customFormat="1" ht="37.8" customHeight="1">
      <c r="A154" s="38"/>
      <c r="B154" s="179"/>
      <c r="C154" s="180" t="s">
        <v>329</v>
      </c>
      <c r="D154" s="180" t="s">
        <v>180</v>
      </c>
      <c r="E154" s="181" t="s">
        <v>2158</v>
      </c>
      <c r="F154" s="182" t="s">
        <v>2159</v>
      </c>
      <c r="G154" s="183" t="s">
        <v>369</v>
      </c>
      <c r="H154" s="184">
        <v>28.5</v>
      </c>
      <c r="I154" s="185"/>
      <c r="J154" s="186">
        <f>ROUND(I154*H154,2)</f>
        <v>0</v>
      </c>
      <c r="K154" s="182" t="s">
        <v>268</v>
      </c>
      <c r="L154" s="39"/>
      <c r="M154" s="187" t="s">
        <v>1</v>
      </c>
      <c r="N154" s="188" t="s">
        <v>42</v>
      </c>
      <c r="O154" s="77"/>
      <c r="P154" s="189">
        <f>O154*H154</f>
        <v>0</v>
      </c>
      <c r="Q154" s="189">
        <v>0.27377499999999999</v>
      </c>
      <c r="R154" s="189">
        <f>Q154*H154</f>
        <v>7.8025874999999996</v>
      </c>
      <c r="S154" s="189">
        <v>0</v>
      </c>
      <c r="T154" s="190">
        <f>S154*H154</f>
        <v>0</v>
      </c>
      <c r="U154" s="38"/>
      <c r="V154" s="38"/>
      <c r="W154" s="38"/>
      <c r="X154" s="38"/>
      <c r="Y154" s="38"/>
      <c r="Z154" s="38"/>
      <c r="AA154" s="38"/>
      <c r="AB154" s="38"/>
      <c r="AC154" s="38"/>
      <c r="AD154" s="38"/>
      <c r="AE154" s="38"/>
      <c r="AR154" s="191" t="s">
        <v>269</v>
      </c>
      <c r="AT154" s="191" t="s">
        <v>180</v>
      </c>
      <c r="AU154" s="191" t="s">
        <v>87</v>
      </c>
      <c r="AY154" s="19" t="s">
        <v>177</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269</v>
      </c>
      <c r="BM154" s="191" t="s">
        <v>2160</v>
      </c>
    </row>
    <row r="155" s="12" customFormat="1" ht="22.8" customHeight="1">
      <c r="A155" s="12"/>
      <c r="B155" s="166"/>
      <c r="C155" s="12"/>
      <c r="D155" s="167" t="s">
        <v>76</v>
      </c>
      <c r="E155" s="177" t="s">
        <v>194</v>
      </c>
      <c r="F155" s="177" t="s">
        <v>420</v>
      </c>
      <c r="G155" s="12"/>
      <c r="H155" s="12"/>
      <c r="I155" s="169"/>
      <c r="J155" s="178">
        <f>BK155</f>
        <v>0</v>
      </c>
      <c r="K155" s="12"/>
      <c r="L155" s="166"/>
      <c r="M155" s="171"/>
      <c r="N155" s="172"/>
      <c r="O155" s="172"/>
      <c r="P155" s="173">
        <f>SUM(P156:P159)</f>
        <v>0</v>
      </c>
      <c r="Q155" s="172"/>
      <c r="R155" s="173">
        <f>SUM(R156:R159)</f>
        <v>0.14685000000000001</v>
      </c>
      <c r="S155" s="172"/>
      <c r="T155" s="174">
        <f>SUM(T156:T159)</f>
        <v>0</v>
      </c>
      <c r="U155" s="12"/>
      <c r="V155" s="12"/>
      <c r="W155" s="12"/>
      <c r="X155" s="12"/>
      <c r="Y155" s="12"/>
      <c r="Z155" s="12"/>
      <c r="AA155" s="12"/>
      <c r="AB155" s="12"/>
      <c r="AC155" s="12"/>
      <c r="AD155" s="12"/>
      <c r="AE155" s="12"/>
      <c r="AR155" s="167" t="s">
        <v>85</v>
      </c>
      <c r="AT155" s="175" t="s">
        <v>76</v>
      </c>
      <c r="AU155" s="175" t="s">
        <v>85</v>
      </c>
      <c r="AY155" s="167" t="s">
        <v>177</v>
      </c>
      <c r="BK155" s="176">
        <f>SUM(BK156:BK159)</f>
        <v>0</v>
      </c>
    </row>
    <row r="156" s="2" customFormat="1" ht="24.15" customHeight="1">
      <c r="A156" s="38"/>
      <c r="B156" s="179"/>
      <c r="C156" s="180" t="s">
        <v>335</v>
      </c>
      <c r="D156" s="180" t="s">
        <v>180</v>
      </c>
      <c r="E156" s="181" t="s">
        <v>2161</v>
      </c>
      <c r="F156" s="182" t="s">
        <v>2162</v>
      </c>
      <c r="G156" s="183" t="s">
        <v>369</v>
      </c>
      <c r="H156" s="184">
        <v>89</v>
      </c>
      <c r="I156" s="185"/>
      <c r="J156" s="186">
        <f>ROUND(I156*H156,2)</f>
        <v>0</v>
      </c>
      <c r="K156" s="182" t="s">
        <v>268</v>
      </c>
      <c r="L156" s="39"/>
      <c r="M156" s="187" t="s">
        <v>1</v>
      </c>
      <c r="N156" s="188" t="s">
        <v>42</v>
      </c>
      <c r="O156" s="77"/>
      <c r="P156" s="189">
        <f>O156*H156</f>
        <v>0</v>
      </c>
      <c r="Q156" s="189">
        <v>0</v>
      </c>
      <c r="R156" s="189">
        <f>Q156*H156</f>
        <v>0</v>
      </c>
      <c r="S156" s="189">
        <v>0</v>
      </c>
      <c r="T156" s="190">
        <f>S156*H156</f>
        <v>0</v>
      </c>
      <c r="U156" s="38"/>
      <c r="V156" s="38"/>
      <c r="W156" s="38"/>
      <c r="X156" s="38"/>
      <c r="Y156" s="38"/>
      <c r="Z156" s="38"/>
      <c r="AA156" s="38"/>
      <c r="AB156" s="38"/>
      <c r="AC156" s="38"/>
      <c r="AD156" s="38"/>
      <c r="AE156" s="38"/>
      <c r="AR156" s="191" t="s">
        <v>269</v>
      </c>
      <c r="AT156" s="191" t="s">
        <v>180</v>
      </c>
      <c r="AU156" s="191" t="s">
        <v>87</v>
      </c>
      <c r="AY156" s="19" t="s">
        <v>177</v>
      </c>
      <c r="BE156" s="192">
        <f>IF(N156="základní",J156,0)</f>
        <v>0</v>
      </c>
      <c r="BF156" s="192">
        <f>IF(N156="snížená",J156,0)</f>
        <v>0</v>
      </c>
      <c r="BG156" s="192">
        <f>IF(N156="zákl. přenesená",J156,0)</f>
        <v>0</v>
      </c>
      <c r="BH156" s="192">
        <f>IF(N156="sníž. přenesená",J156,0)</f>
        <v>0</v>
      </c>
      <c r="BI156" s="192">
        <f>IF(N156="nulová",J156,0)</f>
        <v>0</v>
      </c>
      <c r="BJ156" s="19" t="s">
        <v>85</v>
      </c>
      <c r="BK156" s="192">
        <f>ROUND(I156*H156,2)</f>
        <v>0</v>
      </c>
      <c r="BL156" s="19" t="s">
        <v>269</v>
      </c>
      <c r="BM156" s="191" t="s">
        <v>2163</v>
      </c>
    </row>
    <row r="157" s="2" customFormat="1" ht="24.15" customHeight="1">
      <c r="A157" s="38"/>
      <c r="B157" s="179"/>
      <c r="C157" s="226" t="s">
        <v>339</v>
      </c>
      <c r="D157" s="226" t="s">
        <v>330</v>
      </c>
      <c r="E157" s="227" t="s">
        <v>2164</v>
      </c>
      <c r="F157" s="228" t="s">
        <v>2165</v>
      </c>
      <c r="G157" s="229" t="s">
        <v>369</v>
      </c>
      <c r="H157" s="230">
        <v>97.900000000000006</v>
      </c>
      <c r="I157" s="231"/>
      <c r="J157" s="232">
        <f>ROUND(I157*H157,2)</f>
        <v>0</v>
      </c>
      <c r="K157" s="228" t="s">
        <v>1</v>
      </c>
      <c r="L157" s="233"/>
      <c r="M157" s="234" t="s">
        <v>1</v>
      </c>
      <c r="N157" s="235" t="s">
        <v>42</v>
      </c>
      <c r="O157" s="77"/>
      <c r="P157" s="189">
        <f>O157*H157</f>
        <v>0</v>
      </c>
      <c r="Q157" s="189">
        <v>0.0015</v>
      </c>
      <c r="R157" s="189">
        <f>Q157*H157</f>
        <v>0.14685000000000001</v>
      </c>
      <c r="S157" s="189">
        <v>0</v>
      </c>
      <c r="T157" s="190">
        <f>S157*H157</f>
        <v>0</v>
      </c>
      <c r="U157" s="38"/>
      <c r="V157" s="38"/>
      <c r="W157" s="38"/>
      <c r="X157" s="38"/>
      <c r="Y157" s="38"/>
      <c r="Z157" s="38"/>
      <c r="AA157" s="38"/>
      <c r="AB157" s="38"/>
      <c r="AC157" s="38"/>
      <c r="AD157" s="38"/>
      <c r="AE157" s="38"/>
      <c r="AR157" s="191" t="s">
        <v>235</v>
      </c>
      <c r="AT157" s="191" t="s">
        <v>330</v>
      </c>
      <c r="AU157" s="191" t="s">
        <v>87</v>
      </c>
      <c r="AY157" s="19" t="s">
        <v>177</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269</v>
      </c>
      <c r="BM157" s="191" t="s">
        <v>2166</v>
      </c>
    </row>
    <row r="158" s="14" customFormat="1">
      <c r="A158" s="14"/>
      <c r="B158" s="210"/>
      <c r="C158" s="14"/>
      <c r="D158" s="193" t="s">
        <v>271</v>
      </c>
      <c r="E158" s="211" t="s">
        <v>1</v>
      </c>
      <c r="F158" s="212" t="s">
        <v>2167</v>
      </c>
      <c r="G158" s="14"/>
      <c r="H158" s="213">
        <v>97.900000000000006</v>
      </c>
      <c r="I158" s="214"/>
      <c r="J158" s="14"/>
      <c r="K158" s="14"/>
      <c r="L158" s="210"/>
      <c r="M158" s="215"/>
      <c r="N158" s="216"/>
      <c r="O158" s="216"/>
      <c r="P158" s="216"/>
      <c r="Q158" s="216"/>
      <c r="R158" s="216"/>
      <c r="S158" s="216"/>
      <c r="T158" s="217"/>
      <c r="U158" s="14"/>
      <c r="V158" s="14"/>
      <c r="W158" s="14"/>
      <c r="X158" s="14"/>
      <c r="Y158" s="14"/>
      <c r="Z158" s="14"/>
      <c r="AA158" s="14"/>
      <c r="AB158" s="14"/>
      <c r="AC158" s="14"/>
      <c r="AD158" s="14"/>
      <c r="AE158" s="14"/>
      <c r="AT158" s="211" t="s">
        <v>271</v>
      </c>
      <c r="AU158" s="211" t="s">
        <v>87</v>
      </c>
      <c r="AV158" s="14" t="s">
        <v>87</v>
      </c>
      <c r="AW158" s="14" t="s">
        <v>32</v>
      </c>
      <c r="AX158" s="14" t="s">
        <v>85</v>
      </c>
      <c r="AY158" s="211" t="s">
        <v>177</v>
      </c>
    </row>
    <row r="159" s="2" customFormat="1" ht="24.15" customHeight="1">
      <c r="A159" s="38"/>
      <c r="B159" s="179"/>
      <c r="C159" s="226" t="s">
        <v>343</v>
      </c>
      <c r="D159" s="226" t="s">
        <v>330</v>
      </c>
      <c r="E159" s="227" t="s">
        <v>2168</v>
      </c>
      <c r="F159" s="228" t="s">
        <v>2169</v>
      </c>
      <c r="G159" s="229" t="s">
        <v>705</v>
      </c>
      <c r="H159" s="230">
        <v>1</v>
      </c>
      <c r="I159" s="231"/>
      <c r="J159" s="232">
        <f>ROUND(I159*H159,2)</f>
        <v>0</v>
      </c>
      <c r="K159" s="228" t="s">
        <v>1</v>
      </c>
      <c r="L159" s="233"/>
      <c r="M159" s="234" t="s">
        <v>1</v>
      </c>
      <c r="N159" s="235" t="s">
        <v>42</v>
      </c>
      <c r="O159" s="77"/>
      <c r="P159" s="189">
        <f>O159*H159</f>
        <v>0</v>
      </c>
      <c r="Q159" s="189">
        <v>0</v>
      </c>
      <c r="R159" s="189">
        <f>Q159*H159</f>
        <v>0</v>
      </c>
      <c r="S159" s="189">
        <v>0</v>
      </c>
      <c r="T159" s="190">
        <f>S159*H159</f>
        <v>0</v>
      </c>
      <c r="U159" s="38"/>
      <c r="V159" s="38"/>
      <c r="W159" s="38"/>
      <c r="X159" s="38"/>
      <c r="Y159" s="38"/>
      <c r="Z159" s="38"/>
      <c r="AA159" s="38"/>
      <c r="AB159" s="38"/>
      <c r="AC159" s="38"/>
      <c r="AD159" s="38"/>
      <c r="AE159" s="38"/>
      <c r="AR159" s="191" t="s">
        <v>235</v>
      </c>
      <c r="AT159" s="191" t="s">
        <v>330</v>
      </c>
      <c r="AU159" s="191" t="s">
        <v>87</v>
      </c>
      <c r="AY159" s="19" t="s">
        <v>177</v>
      </c>
      <c r="BE159" s="192">
        <f>IF(N159="základní",J159,0)</f>
        <v>0</v>
      </c>
      <c r="BF159" s="192">
        <f>IF(N159="snížená",J159,0)</f>
        <v>0</v>
      </c>
      <c r="BG159" s="192">
        <f>IF(N159="zákl. přenesená",J159,0)</f>
        <v>0</v>
      </c>
      <c r="BH159" s="192">
        <f>IF(N159="sníž. přenesená",J159,0)</f>
        <v>0</v>
      </c>
      <c r="BI159" s="192">
        <f>IF(N159="nulová",J159,0)</f>
        <v>0</v>
      </c>
      <c r="BJ159" s="19" t="s">
        <v>85</v>
      </c>
      <c r="BK159" s="192">
        <f>ROUND(I159*H159,2)</f>
        <v>0</v>
      </c>
      <c r="BL159" s="19" t="s">
        <v>269</v>
      </c>
      <c r="BM159" s="191" t="s">
        <v>2170</v>
      </c>
    </row>
    <row r="160" s="12" customFormat="1" ht="22.8" customHeight="1">
      <c r="A160" s="12"/>
      <c r="B160" s="166"/>
      <c r="C160" s="12"/>
      <c r="D160" s="167" t="s">
        <v>76</v>
      </c>
      <c r="E160" s="177" t="s">
        <v>176</v>
      </c>
      <c r="F160" s="177" t="s">
        <v>490</v>
      </c>
      <c r="G160" s="12"/>
      <c r="H160" s="12"/>
      <c r="I160" s="169"/>
      <c r="J160" s="178">
        <f>BK160</f>
        <v>0</v>
      </c>
      <c r="K160" s="12"/>
      <c r="L160" s="166"/>
      <c r="M160" s="171"/>
      <c r="N160" s="172"/>
      <c r="O160" s="172"/>
      <c r="P160" s="173">
        <f>SUM(P161:P172)</f>
        <v>0</v>
      </c>
      <c r="Q160" s="172"/>
      <c r="R160" s="173">
        <f>SUM(R161:R172)</f>
        <v>57.816899999999997</v>
      </c>
      <c r="S160" s="172"/>
      <c r="T160" s="174">
        <f>SUM(T161:T172)</f>
        <v>0</v>
      </c>
      <c r="U160" s="12"/>
      <c r="V160" s="12"/>
      <c r="W160" s="12"/>
      <c r="X160" s="12"/>
      <c r="Y160" s="12"/>
      <c r="Z160" s="12"/>
      <c r="AA160" s="12"/>
      <c r="AB160" s="12"/>
      <c r="AC160" s="12"/>
      <c r="AD160" s="12"/>
      <c r="AE160" s="12"/>
      <c r="AR160" s="167" t="s">
        <v>85</v>
      </c>
      <c r="AT160" s="175" t="s">
        <v>76</v>
      </c>
      <c r="AU160" s="175" t="s">
        <v>85</v>
      </c>
      <c r="AY160" s="167" t="s">
        <v>177</v>
      </c>
      <c r="BK160" s="176">
        <f>SUM(BK161:BK172)</f>
        <v>0</v>
      </c>
    </row>
    <row r="161" s="2" customFormat="1" ht="24.15" customHeight="1">
      <c r="A161" s="38"/>
      <c r="B161" s="179"/>
      <c r="C161" s="180" t="s">
        <v>8</v>
      </c>
      <c r="D161" s="180" t="s">
        <v>180</v>
      </c>
      <c r="E161" s="181" t="s">
        <v>2171</v>
      </c>
      <c r="F161" s="182" t="s">
        <v>2172</v>
      </c>
      <c r="G161" s="183" t="s">
        <v>220</v>
      </c>
      <c r="H161" s="184">
        <v>849</v>
      </c>
      <c r="I161" s="185"/>
      <c r="J161" s="186">
        <f>ROUND(I161*H161,2)</f>
        <v>0</v>
      </c>
      <c r="K161" s="182" t="s">
        <v>1</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269</v>
      </c>
      <c r="AT161" s="191" t="s">
        <v>180</v>
      </c>
      <c r="AU161" s="191" t="s">
        <v>87</v>
      </c>
      <c r="AY161" s="19" t="s">
        <v>177</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269</v>
      </c>
      <c r="BM161" s="191" t="s">
        <v>2173</v>
      </c>
    </row>
    <row r="162" s="14" customFormat="1">
      <c r="A162" s="14"/>
      <c r="B162" s="210"/>
      <c r="C162" s="14"/>
      <c r="D162" s="193" t="s">
        <v>271</v>
      </c>
      <c r="E162" s="211" t="s">
        <v>1</v>
      </c>
      <c r="F162" s="212" t="s">
        <v>2128</v>
      </c>
      <c r="G162" s="14"/>
      <c r="H162" s="213">
        <v>849</v>
      </c>
      <c r="I162" s="214"/>
      <c r="J162" s="14"/>
      <c r="K162" s="14"/>
      <c r="L162" s="210"/>
      <c r="M162" s="215"/>
      <c r="N162" s="216"/>
      <c r="O162" s="216"/>
      <c r="P162" s="216"/>
      <c r="Q162" s="216"/>
      <c r="R162" s="216"/>
      <c r="S162" s="216"/>
      <c r="T162" s="217"/>
      <c r="U162" s="14"/>
      <c r="V162" s="14"/>
      <c r="W162" s="14"/>
      <c r="X162" s="14"/>
      <c r="Y162" s="14"/>
      <c r="Z162" s="14"/>
      <c r="AA162" s="14"/>
      <c r="AB162" s="14"/>
      <c r="AC162" s="14"/>
      <c r="AD162" s="14"/>
      <c r="AE162" s="14"/>
      <c r="AT162" s="211" t="s">
        <v>271</v>
      </c>
      <c r="AU162" s="211" t="s">
        <v>87</v>
      </c>
      <c r="AV162" s="14" t="s">
        <v>87</v>
      </c>
      <c r="AW162" s="14" t="s">
        <v>32</v>
      </c>
      <c r="AX162" s="14" t="s">
        <v>85</v>
      </c>
      <c r="AY162" s="211" t="s">
        <v>177</v>
      </c>
    </row>
    <row r="163" s="2" customFormat="1" ht="24.15" customHeight="1">
      <c r="A163" s="38"/>
      <c r="B163" s="179"/>
      <c r="C163" s="180" t="s">
        <v>350</v>
      </c>
      <c r="D163" s="180" t="s">
        <v>180</v>
      </c>
      <c r="E163" s="181" t="s">
        <v>2174</v>
      </c>
      <c r="F163" s="182" t="s">
        <v>2175</v>
      </c>
      <c r="G163" s="183" t="s">
        <v>220</v>
      </c>
      <c r="H163" s="184">
        <v>849</v>
      </c>
      <c r="I163" s="185"/>
      <c r="J163" s="186">
        <f>ROUND(I163*H163,2)</f>
        <v>0</v>
      </c>
      <c r="K163" s="182" t="s">
        <v>1</v>
      </c>
      <c r="L163" s="39"/>
      <c r="M163" s="187" t="s">
        <v>1</v>
      </c>
      <c r="N163" s="188" t="s">
        <v>42</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269</v>
      </c>
      <c r="AT163" s="191" t="s">
        <v>180</v>
      </c>
      <c r="AU163" s="191" t="s">
        <v>87</v>
      </c>
      <c r="AY163" s="19" t="s">
        <v>177</v>
      </c>
      <c r="BE163" s="192">
        <f>IF(N163="základní",J163,0)</f>
        <v>0</v>
      </c>
      <c r="BF163" s="192">
        <f>IF(N163="snížená",J163,0)</f>
        <v>0</v>
      </c>
      <c r="BG163" s="192">
        <f>IF(N163="zákl. přenesená",J163,0)</f>
        <v>0</v>
      </c>
      <c r="BH163" s="192">
        <f>IF(N163="sníž. přenesená",J163,0)</f>
        <v>0</v>
      </c>
      <c r="BI163" s="192">
        <f>IF(N163="nulová",J163,0)</f>
        <v>0</v>
      </c>
      <c r="BJ163" s="19" t="s">
        <v>85</v>
      </c>
      <c r="BK163" s="192">
        <f>ROUND(I163*H163,2)</f>
        <v>0</v>
      </c>
      <c r="BL163" s="19" t="s">
        <v>269</v>
      </c>
      <c r="BM163" s="191" t="s">
        <v>2176</v>
      </c>
    </row>
    <row r="164" s="14" customFormat="1">
      <c r="A164" s="14"/>
      <c r="B164" s="210"/>
      <c r="C164" s="14"/>
      <c r="D164" s="193" t="s">
        <v>271</v>
      </c>
      <c r="E164" s="211" t="s">
        <v>1</v>
      </c>
      <c r="F164" s="212" t="s">
        <v>2128</v>
      </c>
      <c r="G164" s="14"/>
      <c r="H164" s="213">
        <v>849</v>
      </c>
      <c r="I164" s="214"/>
      <c r="J164" s="14"/>
      <c r="K164" s="14"/>
      <c r="L164" s="210"/>
      <c r="M164" s="215"/>
      <c r="N164" s="216"/>
      <c r="O164" s="216"/>
      <c r="P164" s="216"/>
      <c r="Q164" s="216"/>
      <c r="R164" s="216"/>
      <c r="S164" s="216"/>
      <c r="T164" s="217"/>
      <c r="U164" s="14"/>
      <c r="V164" s="14"/>
      <c r="W164" s="14"/>
      <c r="X164" s="14"/>
      <c r="Y164" s="14"/>
      <c r="Z164" s="14"/>
      <c r="AA164" s="14"/>
      <c r="AB164" s="14"/>
      <c r="AC164" s="14"/>
      <c r="AD164" s="14"/>
      <c r="AE164" s="14"/>
      <c r="AT164" s="211" t="s">
        <v>271</v>
      </c>
      <c r="AU164" s="211" t="s">
        <v>87</v>
      </c>
      <c r="AV164" s="14" t="s">
        <v>87</v>
      </c>
      <c r="AW164" s="14" t="s">
        <v>32</v>
      </c>
      <c r="AX164" s="14" t="s">
        <v>85</v>
      </c>
      <c r="AY164" s="211" t="s">
        <v>177</v>
      </c>
    </row>
    <row r="165" s="2" customFormat="1" ht="24.15" customHeight="1">
      <c r="A165" s="38"/>
      <c r="B165" s="179"/>
      <c r="C165" s="180" t="s">
        <v>356</v>
      </c>
      <c r="D165" s="180" t="s">
        <v>180</v>
      </c>
      <c r="E165" s="181" t="s">
        <v>2177</v>
      </c>
      <c r="F165" s="182" t="s">
        <v>2178</v>
      </c>
      <c r="G165" s="183" t="s">
        <v>220</v>
      </c>
      <c r="H165" s="184">
        <v>849</v>
      </c>
      <c r="I165" s="185"/>
      <c r="J165" s="186">
        <f>ROUND(I165*H165,2)</f>
        <v>0</v>
      </c>
      <c r="K165" s="182" t="s">
        <v>268</v>
      </c>
      <c r="L165" s="39"/>
      <c r="M165" s="187" t="s">
        <v>1</v>
      </c>
      <c r="N165" s="188" t="s">
        <v>42</v>
      </c>
      <c r="O165" s="77"/>
      <c r="P165" s="189">
        <f>O165*H165</f>
        <v>0</v>
      </c>
      <c r="Q165" s="189">
        <v>0</v>
      </c>
      <c r="R165" s="189">
        <f>Q165*H165</f>
        <v>0</v>
      </c>
      <c r="S165" s="189">
        <v>0</v>
      </c>
      <c r="T165" s="190">
        <f>S165*H165</f>
        <v>0</v>
      </c>
      <c r="U165" s="38"/>
      <c r="V165" s="38"/>
      <c r="W165" s="38"/>
      <c r="X165" s="38"/>
      <c r="Y165" s="38"/>
      <c r="Z165" s="38"/>
      <c r="AA165" s="38"/>
      <c r="AB165" s="38"/>
      <c r="AC165" s="38"/>
      <c r="AD165" s="38"/>
      <c r="AE165" s="38"/>
      <c r="AR165" s="191" t="s">
        <v>269</v>
      </c>
      <c r="AT165" s="191" t="s">
        <v>180</v>
      </c>
      <c r="AU165" s="191" t="s">
        <v>87</v>
      </c>
      <c r="AY165" s="19" t="s">
        <v>177</v>
      </c>
      <c r="BE165" s="192">
        <f>IF(N165="základní",J165,0)</f>
        <v>0</v>
      </c>
      <c r="BF165" s="192">
        <f>IF(N165="snížená",J165,0)</f>
        <v>0</v>
      </c>
      <c r="BG165" s="192">
        <f>IF(N165="zákl. přenesená",J165,0)</f>
        <v>0</v>
      </c>
      <c r="BH165" s="192">
        <f>IF(N165="sníž. přenesená",J165,0)</f>
        <v>0</v>
      </c>
      <c r="BI165" s="192">
        <f>IF(N165="nulová",J165,0)</f>
        <v>0</v>
      </c>
      <c r="BJ165" s="19" t="s">
        <v>85</v>
      </c>
      <c r="BK165" s="192">
        <f>ROUND(I165*H165,2)</f>
        <v>0</v>
      </c>
      <c r="BL165" s="19" t="s">
        <v>269</v>
      </c>
      <c r="BM165" s="191" t="s">
        <v>2179</v>
      </c>
    </row>
    <row r="166" s="14" customFormat="1">
      <c r="A166" s="14"/>
      <c r="B166" s="210"/>
      <c r="C166" s="14"/>
      <c r="D166" s="193" t="s">
        <v>271</v>
      </c>
      <c r="E166" s="211" t="s">
        <v>1</v>
      </c>
      <c r="F166" s="212" t="s">
        <v>2128</v>
      </c>
      <c r="G166" s="14"/>
      <c r="H166" s="213">
        <v>849</v>
      </c>
      <c r="I166" s="214"/>
      <c r="J166" s="14"/>
      <c r="K166" s="14"/>
      <c r="L166" s="210"/>
      <c r="M166" s="215"/>
      <c r="N166" s="216"/>
      <c r="O166" s="216"/>
      <c r="P166" s="216"/>
      <c r="Q166" s="216"/>
      <c r="R166" s="216"/>
      <c r="S166" s="216"/>
      <c r="T166" s="217"/>
      <c r="U166" s="14"/>
      <c r="V166" s="14"/>
      <c r="W166" s="14"/>
      <c r="X166" s="14"/>
      <c r="Y166" s="14"/>
      <c r="Z166" s="14"/>
      <c r="AA166" s="14"/>
      <c r="AB166" s="14"/>
      <c r="AC166" s="14"/>
      <c r="AD166" s="14"/>
      <c r="AE166" s="14"/>
      <c r="AT166" s="211" t="s">
        <v>271</v>
      </c>
      <c r="AU166" s="211" t="s">
        <v>87</v>
      </c>
      <c r="AV166" s="14" t="s">
        <v>87</v>
      </c>
      <c r="AW166" s="14" t="s">
        <v>32</v>
      </c>
      <c r="AX166" s="14" t="s">
        <v>85</v>
      </c>
      <c r="AY166" s="211" t="s">
        <v>177</v>
      </c>
    </row>
    <row r="167" s="2" customFormat="1" ht="24.15" customHeight="1">
      <c r="A167" s="38"/>
      <c r="B167" s="179"/>
      <c r="C167" s="180" t="s">
        <v>361</v>
      </c>
      <c r="D167" s="180" t="s">
        <v>180</v>
      </c>
      <c r="E167" s="181" t="s">
        <v>2180</v>
      </c>
      <c r="F167" s="182" t="s">
        <v>2181</v>
      </c>
      <c r="G167" s="183" t="s">
        <v>220</v>
      </c>
      <c r="H167" s="184">
        <v>849</v>
      </c>
      <c r="I167" s="185"/>
      <c r="J167" s="186">
        <f>ROUND(I167*H167,2)</f>
        <v>0</v>
      </c>
      <c r="K167" s="182" t="s">
        <v>268</v>
      </c>
      <c r="L167" s="39"/>
      <c r="M167" s="187" t="s">
        <v>1</v>
      </c>
      <c r="N167" s="188" t="s">
        <v>42</v>
      </c>
      <c r="O167" s="77"/>
      <c r="P167" s="189">
        <f>O167*H167</f>
        <v>0</v>
      </c>
      <c r="Q167" s="189">
        <v>0.068099999999999994</v>
      </c>
      <c r="R167" s="189">
        <f>Q167*H167</f>
        <v>57.816899999999997</v>
      </c>
      <c r="S167" s="189">
        <v>0</v>
      </c>
      <c r="T167" s="190">
        <f>S167*H167</f>
        <v>0</v>
      </c>
      <c r="U167" s="38"/>
      <c r="V167" s="38"/>
      <c r="W167" s="38"/>
      <c r="X167" s="38"/>
      <c r="Y167" s="38"/>
      <c r="Z167" s="38"/>
      <c r="AA167" s="38"/>
      <c r="AB167" s="38"/>
      <c r="AC167" s="38"/>
      <c r="AD167" s="38"/>
      <c r="AE167" s="38"/>
      <c r="AR167" s="191" t="s">
        <v>269</v>
      </c>
      <c r="AT167" s="191" t="s">
        <v>180</v>
      </c>
      <c r="AU167" s="191" t="s">
        <v>87</v>
      </c>
      <c r="AY167" s="19" t="s">
        <v>177</v>
      </c>
      <c r="BE167" s="192">
        <f>IF(N167="základní",J167,0)</f>
        <v>0</v>
      </c>
      <c r="BF167" s="192">
        <f>IF(N167="snížená",J167,0)</f>
        <v>0</v>
      </c>
      <c r="BG167" s="192">
        <f>IF(N167="zákl. přenesená",J167,0)</f>
        <v>0</v>
      </c>
      <c r="BH167" s="192">
        <f>IF(N167="sníž. přenesená",J167,0)</f>
        <v>0</v>
      </c>
      <c r="BI167" s="192">
        <f>IF(N167="nulová",J167,0)</f>
        <v>0</v>
      </c>
      <c r="BJ167" s="19" t="s">
        <v>85</v>
      </c>
      <c r="BK167" s="192">
        <f>ROUND(I167*H167,2)</f>
        <v>0</v>
      </c>
      <c r="BL167" s="19" t="s">
        <v>269</v>
      </c>
      <c r="BM167" s="191" t="s">
        <v>2182</v>
      </c>
    </row>
    <row r="168" s="14" customFormat="1">
      <c r="A168" s="14"/>
      <c r="B168" s="210"/>
      <c r="C168" s="14"/>
      <c r="D168" s="193" t="s">
        <v>271</v>
      </c>
      <c r="E168" s="211" t="s">
        <v>1</v>
      </c>
      <c r="F168" s="212" t="s">
        <v>2129</v>
      </c>
      <c r="G168" s="14"/>
      <c r="H168" s="213">
        <v>849</v>
      </c>
      <c r="I168" s="214"/>
      <c r="J168" s="14"/>
      <c r="K168" s="14"/>
      <c r="L168" s="210"/>
      <c r="M168" s="215"/>
      <c r="N168" s="216"/>
      <c r="O168" s="216"/>
      <c r="P168" s="216"/>
      <c r="Q168" s="216"/>
      <c r="R168" s="216"/>
      <c r="S168" s="216"/>
      <c r="T168" s="217"/>
      <c r="U168" s="14"/>
      <c r="V168" s="14"/>
      <c r="W168" s="14"/>
      <c r="X168" s="14"/>
      <c r="Y168" s="14"/>
      <c r="Z168" s="14"/>
      <c r="AA168" s="14"/>
      <c r="AB168" s="14"/>
      <c r="AC168" s="14"/>
      <c r="AD168" s="14"/>
      <c r="AE168" s="14"/>
      <c r="AT168" s="211" t="s">
        <v>271</v>
      </c>
      <c r="AU168" s="211" t="s">
        <v>87</v>
      </c>
      <c r="AV168" s="14" t="s">
        <v>87</v>
      </c>
      <c r="AW168" s="14" t="s">
        <v>32</v>
      </c>
      <c r="AX168" s="14" t="s">
        <v>77</v>
      </c>
      <c r="AY168" s="211" t="s">
        <v>177</v>
      </c>
    </row>
    <row r="169" s="15" customFormat="1">
      <c r="A169" s="15"/>
      <c r="B169" s="218"/>
      <c r="C169" s="15"/>
      <c r="D169" s="193" t="s">
        <v>271</v>
      </c>
      <c r="E169" s="219" t="s">
        <v>2128</v>
      </c>
      <c r="F169" s="220" t="s">
        <v>276</v>
      </c>
      <c r="G169" s="15"/>
      <c r="H169" s="221">
        <v>849</v>
      </c>
      <c r="I169" s="222"/>
      <c r="J169" s="15"/>
      <c r="K169" s="15"/>
      <c r="L169" s="218"/>
      <c r="M169" s="223"/>
      <c r="N169" s="224"/>
      <c r="O169" s="224"/>
      <c r="P169" s="224"/>
      <c r="Q169" s="224"/>
      <c r="R169" s="224"/>
      <c r="S169" s="224"/>
      <c r="T169" s="225"/>
      <c r="U169" s="15"/>
      <c r="V169" s="15"/>
      <c r="W169" s="15"/>
      <c r="X169" s="15"/>
      <c r="Y169" s="15"/>
      <c r="Z169" s="15"/>
      <c r="AA169" s="15"/>
      <c r="AB169" s="15"/>
      <c r="AC169" s="15"/>
      <c r="AD169" s="15"/>
      <c r="AE169" s="15"/>
      <c r="AT169" s="219" t="s">
        <v>271</v>
      </c>
      <c r="AU169" s="219" t="s">
        <v>87</v>
      </c>
      <c r="AV169" s="15" t="s">
        <v>269</v>
      </c>
      <c r="AW169" s="15" t="s">
        <v>32</v>
      </c>
      <c r="AX169" s="15" t="s">
        <v>85</v>
      </c>
      <c r="AY169" s="219" t="s">
        <v>177</v>
      </c>
    </row>
    <row r="170" s="2" customFormat="1" ht="21.75" customHeight="1">
      <c r="A170" s="38"/>
      <c r="B170" s="179"/>
      <c r="C170" s="180" t="s">
        <v>366</v>
      </c>
      <c r="D170" s="180" t="s">
        <v>180</v>
      </c>
      <c r="E170" s="181" t="s">
        <v>2183</v>
      </c>
      <c r="F170" s="182" t="s">
        <v>2184</v>
      </c>
      <c r="G170" s="183" t="s">
        <v>220</v>
      </c>
      <c r="H170" s="184">
        <v>849</v>
      </c>
      <c r="I170" s="185"/>
      <c r="J170" s="186">
        <f>ROUND(I170*H170,2)</f>
        <v>0</v>
      </c>
      <c r="K170" s="182" t="s">
        <v>1</v>
      </c>
      <c r="L170" s="39"/>
      <c r="M170" s="187" t="s">
        <v>1</v>
      </c>
      <c r="N170" s="188" t="s">
        <v>42</v>
      </c>
      <c r="O170" s="77"/>
      <c r="P170" s="189">
        <f>O170*H170</f>
        <v>0</v>
      </c>
      <c r="Q170" s="189">
        <v>0</v>
      </c>
      <c r="R170" s="189">
        <f>Q170*H170</f>
        <v>0</v>
      </c>
      <c r="S170" s="189">
        <v>0</v>
      </c>
      <c r="T170" s="190">
        <f>S170*H170</f>
        <v>0</v>
      </c>
      <c r="U170" s="38"/>
      <c r="V170" s="38"/>
      <c r="W170" s="38"/>
      <c r="X170" s="38"/>
      <c r="Y170" s="38"/>
      <c r="Z170" s="38"/>
      <c r="AA170" s="38"/>
      <c r="AB170" s="38"/>
      <c r="AC170" s="38"/>
      <c r="AD170" s="38"/>
      <c r="AE170" s="38"/>
      <c r="AR170" s="191" t="s">
        <v>269</v>
      </c>
      <c r="AT170" s="191" t="s">
        <v>180</v>
      </c>
      <c r="AU170" s="191" t="s">
        <v>87</v>
      </c>
      <c r="AY170" s="19" t="s">
        <v>177</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269</v>
      </c>
      <c r="BM170" s="191" t="s">
        <v>2185</v>
      </c>
    </row>
    <row r="171" s="13" customFormat="1">
      <c r="A171" s="13"/>
      <c r="B171" s="203"/>
      <c r="C171" s="13"/>
      <c r="D171" s="193" t="s">
        <v>271</v>
      </c>
      <c r="E171" s="204" t="s">
        <v>1</v>
      </c>
      <c r="F171" s="205" t="s">
        <v>2186</v>
      </c>
      <c r="G171" s="13"/>
      <c r="H171" s="204" t="s">
        <v>1</v>
      </c>
      <c r="I171" s="206"/>
      <c r="J171" s="13"/>
      <c r="K171" s="13"/>
      <c r="L171" s="203"/>
      <c r="M171" s="207"/>
      <c r="N171" s="208"/>
      <c r="O171" s="208"/>
      <c r="P171" s="208"/>
      <c r="Q171" s="208"/>
      <c r="R171" s="208"/>
      <c r="S171" s="208"/>
      <c r="T171" s="209"/>
      <c r="U171" s="13"/>
      <c r="V171" s="13"/>
      <c r="W171" s="13"/>
      <c r="X171" s="13"/>
      <c r="Y171" s="13"/>
      <c r="Z171" s="13"/>
      <c r="AA171" s="13"/>
      <c r="AB171" s="13"/>
      <c r="AC171" s="13"/>
      <c r="AD171" s="13"/>
      <c r="AE171" s="13"/>
      <c r="AT171" s="204" t="s">
        <v>271</v>
      </c>
      <c r="AU171" s="204" t="s">
        <v>87</v>
      </c>
      <c r="AV171" s="13" t="s">
        <v>85</v>
      </c>
      <c r="AW171" s="13" t="s">
        <v>32</v>
      </c>
      <c r="AX171" s="13" t="s">
        <v>77</v>
      </c>
      <c r="AY171" s="204" t="s">
        <v>177</v>
      </c>
    </row>
    <row r="172" s="14" customFormat="1">
      <c r="A172" s="14"/>
      <c r="B172" s="210"/>
      <c r="C172" s="14"/>
      <c r="D172" s="193" t="s">
        <v>271</v>
      </c>
      <c r="E172" s="211" t="s">
        <v>1</v>
      </c>
      <c r="F172" s="212" t="s">
        <v>2128</v>
      </c>
      <c r="G172" s="14"/>
      <c r="H172" s="213">
        <v>849</v>
      </c>
      <c r="I172" s="214"/>
      <c r="J172" s="14"/>
      <c r="K172" s="14"/>
      <c r="L172" s="210"/>
      <c r="M172" s="215"/>
      <c r="N172" s="216"/>
      <c r="O172" s="216"/>
      <c r="P172" s="216"/>
      <c r="Q172" s="216"/>
      <c r="R172" s="216"/>
      <c r="S172" s="216"/>
      <c r="T172" s="217"/>
      <c r="U172" s="14"/>
      <c r="V172" s="14"/>
      <c r="W172" s="14"/>
      <c r="X172" s="14"/>
      <c r="Y172" s="14"/>
      <c r="Z172" s="14"/>
      <c r="AA172" s="14"/>
      <c r="AB172" s="14"/>
      <c r="AC172" s="14"/>
      <c r="AD172" s="14"/>
      <c r="AE172" s="14"/>
      <c r="AT172" s="211" t="s">
        <v>271</v>
      </c>
      <c r="AU172" s="211" t="s">
        <v>87</v>
      </c>
      <c r="AV172" s="14" t="s">
        <v>87</v>
      </c>
      <c r="AW172" s="14" t="s">
        <v>32</v>
      </c>
      <c r="AX172" s="14" t="s">
        <v>85</v>
      </c>
      <c r="AY172" s="211" t="s">
        <v>177</v>
      </c>
    </row>
    <row r="173" s="12" customFormat="1" ht="22.8" customHeight="1">
      <c r="A173" s="12"/>
      <c r="B173" s="166"/>
      <c r="C173" s="12"/>
      <c r="D173" s="167" t="s">
        <v>76</v>
      </c>
      <c r="E173" s="177" t="s">
        <v>317</v>
      </c>
      <c r="F173" s="177" t="s">
        <v>652</v>
      </c>
      <c r="G173" s="12"/>
      <c r="H173" s="12"/>
      <c r="I173" s="169"/>
      <c r="J173" s="178">
        <f>BK173</f>
        <v>0</v>
      </c>
      <c r="K173" s="12"/>
      <c r="L173" s="166"/>
      <c r="M173" s="171"/>
      <c r="N173" s="172"/>
      <c r="O173" s="172"/>
      <c r="P173" s="173">
        <f>P174</f>
        <v>0</v>
      </c>
      <c r="Q173" s="172"/>
      <c r="R173" s="173">
        <f>R174</f>
        <v>0</v>
      </c>
      <c r="S173" s="172"/>
      <c r="T173" s="174">
        <f>T174</f>
        <v>0.30972</v>
      </c>
      <c r="U173" s="12"/>
      <c r="V173" s="12"/>
      <c r="W173" s="12"/>
      <c r="X173" s="12"/>
      <c r="Y173" s="12"/>
      <c r="Z173" s="12"/>
      <c r="AA173" s="12"/>
      <c r="AB173" s="12"/>
      <c r="AC173" s="12"/>
      <c r="AD173" s="12"/>
      <c r="AE173" s="12"/>
      <c r="AR173" s="167" t="s">
        <v>85</v>
      </c>
      <c r="AT173" s="175" t="s">
        <v>76</v>
      </c>
      <c r="AU173" s="175" t="s">
        <v>85</v>
      </c>
      <c r="AY173" s="167" t="s">
        <v>177</v>
      </c>
      <c r="BK173" s="176">
        <f>BK174</f>
        <v>0</v>
      </c>
    </row>
    <row r="174" s="2" customFormat="1" ht="24.15" customHeight="1">
      <c r="A174" s="38"/>
      <c r="B174" s="179"/>
      <c r="C174" s="180" t="s">
        <v>371</v>
      </c>
      <c r="D174" s="180" t="s">
        <v>180</v>
      </c>
      <c r="E174" s="181" t="s">
        <v>2187</v>
      </c>
      <c r="F174" s="182" t="s">
        <v>2188</v>
      </c>
      <c r="G174" s="183" t="s">
        <v>369</v>
      </c>
      <c r="H174" s="184">
        <v>89</v>
      </c>
      <c r="I174" s="185"/>
      <c r="J174" s="186">
        <f>ROUND(I174*H174,2)</f>
        <v>0</v>
      </c>
      <c r="K174" s="182" t="s">
        <v>268</v>
      </c>
      <c r="L174" s="39"/>
      <c r="M174" s="187" t="s">
        <v>1</v>
      </c>
      <c r="N174" s="188" t="s">
        <v>42</v>
      </c>
      <c r="O174" s="77"/>
      <c r="P174" s="189">
        <f>O174*H174</f>
        <v>0</v>
      </c>
      <c r="Q174" s="189">
        <v>0</v>
      </c>
      <c r="R174" s="189">
        <f>Q174*H174</f>
        <v>0</v>
      </c>
      <c r="S174" s="189">
        <v>0.00348</v>
      </c>
      <c r="T174" s="190">
        <f>S174*H174</f>
        <v>0.30972</v>
      </c>
      <c r="U174" s="38"/>
      <c r="V174" s="38"/>
      <c r="W174" s="38"/>
      <c r="X174" s="38"/>
      <c r="Y174" s="38"/>
      <c r="Z174" s="38"/>
      <c r="AA174" s="38"/>
      <c r="AB174" s="38"/>
      <c r="AC174" s="38"/>
      <c r="AD174" s="38"/>
      <c r="AE174" s="38"/>
      <c r="AR174" s="191" t="s">
        <v>269</v>
      </c>
      <c r="AT174" s="191" t="s">
        <v>180</v>
      </c>
      <c r="AU174" s="191" t="s">
        <v>87</v>
      </c>
      <c r="AY174" s="19" t="s">
        <v>177</v>
      </c>
      <c r="BE174" s="192">
        <f>IF(N174="základní",J174,0)</f>
        <v>0</v>
      </c>
      <c r="BF174" s="192">
        <f>IF(N174="snížená",J174,0)</f>
        <v>0</v>
      </c>
      <c r="BG174" s="192">
        <f>IF(N174="zákl. přenesená",J174,0)</f>
        <v>0</v>
      </c>
      <c r="BH174" s="192">
        <f>IF(N174="sníž. přenesená",J174,0)</f>
        <v>0</v>
      </c>
      <c r="BI174" s="192">
        <f>IF(N174="nulová",J174,0)</f>
        <v>0</v>
      </c>
      <c r="BJ174" s="19" t="s">
        <v>85</v>
      </c>
      <c r="BK174" s="192">
        <f>ROUND(I174*H174,2)</f>
        <v>0</v>
      </c>
      <c r="BL174" s="19" t="s">
        <v>269</v>
      </c>
      <c r="BM174" s="191" t="s">
        <v>2189</v>
      </c>
    </row>
    <row r="175" s="12" customFormat="1" ht="22.8" customHeight="1">
      <c r="A175" s="12"/>
      <c r="B175" s="166"/>
      <c r="C175" s="12"/>
      <c r="D175" s="167" t="s">
        <v>76</v>
      </c>
      <c r="E175" s="177" t="s">
        <v>2190</v>
      </c>
      <c r="F175" s="177" t="s">
        <v>2191</v>
      </c>
      <c r="G175" s="12"/>
      <c r="H175" s="12"/>
      <c r="I175" s="169"/>
      <c r="J175" s="178">
        <f>BK175</f>
        <v>0</v>
      </c>
      <c r="K175" s="12"/>
      <c r="L175" s="166"/>
      <c r="M175" s="171"/>
      <c r="N175" s="172"/>
      <c r="O175" s="172"/>
      <c r="P175" s="173">
        <f>SUM(P176:P180)</f>
        <v>0</v>
      </c>
      <c r="Q175" s="172"/>
      <c r="R175" s="173">
        <f>SUM(R176:R180)</f>
        <v>0</v>
      </c>
      <c r="S175" s="172"/>
      <c r="T175" s="174">
        <f>SUM(T176:T180)</f>
        <v>0</v>
      </c>
      <c r="U175" s="12"/>
      <c r="V175" s="12"/>
      <c r="W175" s="12"/>
      <c r="X175" s="12"/>
      <c r="Y175" s="12"/>
      <c r="Z175" s="12"/>
      <c r="AA175" s="12"/>
      <c r="AB175" s="12"/>
      <c r="AC175" s="12"/>
      <c r="AD175" s="12"/>
      <c r="AE175" s="12"/>
      <c r="AR175" s="167" t="s">
        <v>85</v>
      </c>
      <c r="AT175" s="175" t="s">
        <v>76</v>
      </c>
      <c r="AU175" s="175" t="s">
        <v>85</v>
      </c>
      <c r="AY175" s="167" t="s">
        <v>177</v>
      </c>
      <c r="BK175" s="176">
        <f>SUM(BK176:BK180)</f>
        <v>0</v>
      </c>
    </row>
    <row r="176" s="2" customFormat="1" ht="24.15" customHeight="1">
      <c r="A176" s="38"/>
      <c r="B176" s="179"/>
      <c r="C176" s="180" t="s">
        <v>7</v>
      </c>
      <c r="D176" s="180" t="s">
        <v>180</v>
      </c>
      <c r="E176" s="181" t="s">
        <v>2192</v>
      </c>
      <c r="F176" s="182" t="s">
        <v>2193</v>
      </c>
      <c r="G176" s="183" t="s">
        <v>300</v>
      </c>
      <c r="H176" s="184">
        <v>288.97000000000003</v>
      </c>
      <c r="I176" s="185"/>
      <c r="J176" s="186">
        <f>ROUND(I176*H176,2)</f>
        <v>0</v>
      </c>
      <c r="K176" s="182" t="s">
        <v>1</v>
      </c>
      <c r="L176" s="39"/>
      <c r="M176" s="187" t="s">
        <v>1</v>
      </c>
      <c r="N176" s="188" t="s">
        <v>42</v>
      </c>
      <c r="O176" s="77"/>
      <c r="P176" s="189">
        <f>O176*H176</f>
        <v>0</v>
      </c>
      <c r="Q176" s="189">
        <v>0</v>
      </c>
      <c r="R176" s="189">
        <f>Q176*H176</f>
        <v>0</v>
      </c>
      <c r="S176" s="189">
        <v>0</v>
      </c>
      <c r="T176" s="190">
        <f>S176*H176</f>
        <v>0</v>
      </c>
      <c r="U176" s="38"/>
      <c r="V176" s="38"/>
      <c r="W176" s="38"/>
      <c r="X176" s="38"/>
      <c r="Y176" s="38"/>
      <c r="Z176" s="38"/>
      <c r="AA176" s="38"/>
      <c r="AB176" s="38"/>
      <c r="AC176" s="38"/>
      <c r="AD176" s="38"/>
      <c r="AE176" s="38"/>
      <c r="AR176" s="191" t="s">
        <v>269</v>
      </c>
      <c r="AT176" s="191" t="s">
        <v>180</v>
      </c>
      <c r="AU176" s="191" t="s">
        <v>87</v>
      </c>
      <c r="AY176" s="19" t="s">
        <v>177</v>
      </c>
      <c r="BE176" s="192">
        <f>IF(N176="základní",J176,0)</f>
        <v>0</v>
      </c>
      <c r="BF176" s="192">
        <f>IF(N176="snížená",J176,0)</f>
        <v>0</v>
      </c>
      <c r="BG176" s="192">
        <f>IF(N176="zákl. přenesená",J176,0)</f>
        <v>0</v>
      </c>
      <c r="BH176" s="192">
        <f>IF(N176="sníž. přenesená",J176,0)</f>
        <v>0</v>
      </c>
      <c r="BI176" s="192">
        <f>IF(N176="nulová",J176,0)</f>
        <v>0</v>
      </c>
      <c r="BJ176" s="19" t="s">
        <v>85</v>
      </c>
      <c r="BK176" s="192">
        <f>ROUND(I176*H176,2)</f>
        <v>0</v>
      </c>
      <c r="BL176" s="19" t="s">
        <v>269</v>
      </c>
      <c r="BM176" s="191" t="s">
        <v>2194</v>
      </c>
    </row>
    <row r="177" s="2" customFormat="1" ht="21.75" customHeight="1">
      <c r="A177" s="38"/>
      <c r="B177" s="179"/>
      <c r="C177" s="180" t="s">
        <v>380</v>
      </c>
      <c r="D177" s="180" t="s">
        <v>180</v>
      </c>
      <c r="E177" s="181" t="s">
        <v>2195</v>
      </c>
      <c r="F177" s="182" t="s">
        <v>2196</v>
      </c>
      <c r="G177" s="183" t="s">
        <v>300</v>
      </c>
      <c r="H177" s="184">
        <v>288.97000000000003</v>
      </c>
      <c r="I177" s="185"/>
      <c r="J177" s="186">
        <f>ROUND(I177*H177,2)</f>
        <v>0</v>
      </c>
      <c r="K177" s="182" t="s">
        <v>268</v>
      </c>
      <c r="L177" s="39"/>
      <c r="M177" s="187" t="s">
        <v>1</v>
      </c>
      <c r="N177" s="188" t="s">
        <v>42</v>
      </c>
      <c r="O177" s="77"/>
      <c r="P177" s="189">
        <f>O177*H177</f>
        <v>0</v>
      </c>
      <c r="Q177" s="189">
        <v>0</v>
      </c>
      <c r="R177" s="189">
        <f>Q177*H177</f>
        <v>0</v>
      </c>
      <c r="S177" s="189">
        <v>0</v>
      </c>
      <c r="T177" s="190">
        <f>S177*H177</f>
        <v>0</v>
      </c>
      <c r="U177" s="38"/>
      <c r="V177" s="38"/>
      <c r="W177" s="38"/>
      <c r="X177" s="38"/>
      <c r="Y177" s="38"/>
      <c r="Z177" s="38"/>
      <c r="AA177" s="38"/>
      <c r="AB177" s="38"/>
      <c r="AC177" s="38"/>
      <c r="AD177" s="38"/>
      <c r="AE177" s="38"/>
      <c r="AR177" s="191" t="s">
        <v>269</v>
      </c>
      <c r="AT177" s="191" t="s">
        <v>180</v>
      </c>
      <c r="AU177" s="191" t="s">
        <v>87</v>
      </c>
      <c r="AY177" s="19" t="s">
        <v>177</v>
      </c>
      <c r="BE177" s="192">
        <f>IF(N177="základní",J177,0)</f>
        <v>0</v>
      </c>
      <c r="BF177" s="192">
        <f>IF(N177="snížená",J177,0)</f>
        <v>0</v>
      </c>
      <c r="BG177" s="192">
        <f>IF(N177="zákl. přenesená",J177,0)</f>
        <v>0</v>
      </c>
      <c r="BH177" s="192">
        <f>IF(N177="sníž. přenesená",J177,0)</f>
        <v>0</v>
      </c>
      <c r="BI177" s="192">
        <f>IF(N177="nulová",J177,0)</f>
        <v>0</v>
      </c>
      <c r="BJ177" s="19" t="s">
        <v>85</v>
      </c>
      <c r="BK177" s="192">
        <f>ROUND(I177*H177,2)</f>
        <v>0</v>
      </c>
      <c r="BL177" s="19" t="s">
        <v>269</v>
      </c>
      <c r="BM177" s="191" t="s">
        <v>2197</v>
      </c>
    </row>
    <row r="178" s="2" customFormat="1" ht="24.15" customHeight="1">
      <c r="A178" s="38"/>
      <c r="B178" s="179"/>
      <c r="C178" s="180" t="s">
        <v>385</v>
      </c>
      <c r="D178" s="180" t="s">
        <v>180</v>
      </c>
      <c r="E178" s="181" t="s">
        <v>2198</v>
      </c>
      <c r="F178" s="182" t="s">
        <v>2199</v>
      </c>
      <c r="G178" s="183" t="s">
        <v>300</v>
      </c>
      <c r="H178" s="184">
        <v>5490.4300000000003</v>
      </c>
      <c r="I178" s="185"/>
      <c r="J178" s="186">
        <f>ROUND(I178*H178,2)</f>
        <v>0</v>
      </c>
      <c r="K178" s="182" t="s">
        <v>268</v>
      </c>
      <c r="L178" s="39"/>
      <c r="M178" s="187" t="s">
        <v>1</v>
      </c>
      <c r="N178" s="188" t="s">
        <v>42</v>
      </c>
      <c r="O178" s="77"/>
      <c r="P178" s="189">
        <f>O178*H178</f>
        <v>0</v>
      </c>
      <c r="Q178" s="189">
        <v>0</v>
      </c>
      <c r="R178" s="189">
        <f>Q178*H178</f>
        <v>0</v>
      </c>
      <c r="S178" s="189">
        <v>0</v>
      </c>
      <c r="T178" s="190">
        <f>S178*H178</f>
        <v>0</v>
      </c>
      <c r="U178" s="38"/>
      <c r="V178" s="38"/>
      <c r="W178" s="38"/>
      <c r="X178" s="38"/>
      <c r="Y178" s="38"/>
      <c r="Z178" s="38"/>
      <c r="AA178" s="38"/>
      <c r="AB178" s="38"/>
      <c r="AC178" s="38"/>
      <c r="AD178" s="38"/>
      <c r="AE178" s="38"/>
      <c r="AR178" s="191" t="s">
        <v>269</v>
      </c>
      <c r="AT178" s="191" t="s">
        <v>180</v>
      </c>
      <c r="AU178" s="191" t="s">
        <v>87</v>
      </c>
      <c r="AY178" s="19" t="s">
        <v>177</v>
      </c>
      <c r="BE178" s="192">
        <f>IF(N178="základní",J178,0)</f>
        <v>0</v>
      </c>
      <c r="BF178" s="192">
        <f>IF(N178="snížená",J178,0)</f>
        <v>0</v>
      </c>
      <c r="BG178" s="192">
        <f>IF(N178="zákl. přenesená",J178,0)</f>
        <v>0</v>
      </c>
      <c r="BH178" s="192">
        <f>IF(N178="sníž. přenesená",J178,0)</f>
        <v>0</v>
      </c>
      <c r="BI178" s="192">
        <f>IF(N178="nulová",J178,0)</f>
        <v>0</v>
      </c>
      <c r="BJ178" s="19" t="s">
        <v>85</v>
      </c>
      <c r="BK178" s="192">
        <f>ROUND(I178*H178,2)</f>
        <v>0</v>
      </c>
      <c r="BL178" s="19" t="s">
        <v>269</v>
      </c>
      <c r="BM178" s="191" t="s">
        <v>2200</v>
      </c>
    </row>
    <row r="179" s="2" customFormat="1">
      <c r="A179" s="38"/>
      <c r="B179" s="39"/>
      <c r="C179" s="38"/>
      <c r="D179" s="193" t="s">
        <v>187</v>
      </c>
      <c r="E179" s="38"/>
      <c r="F179" s="194" t="s">
        <v>2201</v>
      </c>
      <c r="G179" s="38"/>
      <c r="H179" s="38"/>
      <c r="I179" s="195"/>
      <c r="J179" s="38"/>
      <c r="K179" s="38"/>
      <c r="L179" s="39"/>
      <c r="M179" s="196"/>
      <c r="N179" s="197"/>
      <c r="O179" s="77"/>
      <c r="P179" s="77"/>
      <c r="Q179" s="77"/>
      <c r="R179" s="77"/>
      <c r="S179" s="77"/>
      <c r="T179" s="78"/>
      <c r="U179" s="38"/>
      <c r="V179" s="38"/>
      <c r="W179" s="38"/>
      <c r="X179" s="38"/>
      <c r="Y179" s="38"/>
      <c r="Z179" s="38"/>
      <c r="AA179" s="38"/>
      <c r="AB179" s="38"/>
      <c r="AC179" s="38"/>
      <c r="AD179" s="38"/>
      <c r="AE179" s="38"/>
      <c r="AT179" s="19" t="s">
        <v>187</v>
      </c>
      <c r="AU179" s="19" t="s">
        <v>87</v>
      </c>
    </row>
    <row r="180" s="14" customFormat="1">
      <c r="A180" s="14"/>
      <c r="B180" s="210"/>
      <c r="C180" s="14"/>
      <c r="D180" s="193" t="s">
        <v>271</v>
      </c>
      <c r="E180" s="14"/>
      <c r="F180" s="212" t="s">
        <v>2202</v>
      </c>
      <c r="G180" s="14"/>
      <c r="H180" s="213">
        <v>5490.4300000000003</v>
      </c>
      <c r="I180" s="214"/>
      <c r="J180" s="14"/>
      <c r="K180" s="14"/>
      <c r="L180" s="210"/>
      <c r="M180" s="215"/>
      <c r="N180" s="216"/>
      <c r="O180" s="216"/>
      <c r="P180" s="216"/>
      <c r="Q180" s="216"/>
      <c r="R180" s="216"/>
      <c r="S180" s="216"/>
      <c r="T180" s="217"/>
      <c r="U180" s="14"/>
      <c r="V180" s="14"/>
      <c r="W180" s="14"/>
      <c r="X180" s="14"/>
      <c r="Y180" s="14"/>
      <c r="Z180" s="14"/>
      <c r="AA180" s="14"/>
      <c r="AB180" s="14"/>
      <c r="AC180" s="14"/>
      <c r="AD180" s="14"/>
      <c r="AE180" s="14"/>
      <c r="AT180" s="211" t="s">
        <v>271</v>
      </c>
      <c r="AU180" s="211" t="s">
        <v>87</v>
      </c>
      <c r="AV180" s="14" t="s">
        <v>87</v>
      </c>
      <c r="AW180" s="14" t="s">
        <v>3</v>
      </c>
      <c r="AX180" s="14" t="s">
        <v>85</v>
      </c>
      <c r="AY180" s="211" t="s">
        <v>177</v>
      </c>
    </row>
    <row r="181" s="12" customFormat="1" ht="22.8" customHeight="1">
      <c r="A181" s="12"/>
      <c r="B181" s="166"/>
      <c r="C181" s="12"/>
      <c r="D181" s="167" t="s">
        <v>76</v>
      </c>
      <c r="E181" s="177" t="s">
        <v>708</v>
      </c>
      <c r="F181" s="177" t="s">
        <v>709</v>
      </c>
      <c r="G181" s="12"/>
      <c r="H181" s="12"/>
      <c r="I181" s="169"/>
      <c r="J181" s="178">
        <f>BK181</f>
        <v>0</v>
      </c>
      <c r="K181" s="12"/>
      <c r="L181" s="166"/>
      <c r="M181" s="171"/>
      <c r="N181" s="172"/>
      <c r="O181" s="172"/>
      <c r="P181" s="173">
        <f>P182</f>
        <v>0</v>
      </c>
      <c r="Q181" s="172"/>
      <c r="R181" s="173">
        <f>R182</f>
        <v>0</v>
      </c>
      <c r="S181" s="172"/>
      <c r="T181" s="174">
        <f>T182</f>
        <v>0</v>
      </c>
      <c r="U181" s="12"/>
      <c r="V181" s="12"/>
      <c r="W181" s="12"/>
      <c r="X181" s="12"/>
      <c r="Y181" s="12"/>
      <c r="Z181" s="12"/>
      <c r="AA181" s="12"/>
      <c r="AB181" s="12"/>
      <c r="AC181" s="12"/>
      <c r="AD181" s="12"/>
      <c r="AE181" s="12"/>
      <c r="AR181" s="167" t="s">
        <v>85</v>
      </c>
      <c r="AT181" s="175" t="s">
        <v>76</v>
      </c>
      <c r="AU181" s="175" t="s">
        <v>85</v>
      </c>
      <c r="AY181" s="167" t="s">
        <v>177</v>
      </c>
      <c r="BK181" s="176">
        <f>BK182</f>
        <v>0</v>
      </c>
    </row>
    <row r="182" s="2" customFormat="1" ht="16.5" customHeight="1">
      <c r="A182" s="38"/>
      <c r="B182" s="179"/>
      <c r="C182" s="180" t="s">
        <v>389</v>
      </c>
      <c r="D182" s="180" t="s">
        <v>180</v>
      </c>
      <c r="E182" s="181" t="s">
        <v>2203</v>
      </c>
      <c r="F182" s="182" t="s">
        <v>2204</v>
      </c>
      <c r="G182" s="183" t="s">
        <v>300</v>
      </c>
      <c r="H182" s="184">
        <v>96.469999999999999</v>
      </c>
      <c r="I182" s="185"/>
      <c r="J182" s="186">
        <f>ROUND(I182*H182,2)</f>
        <v>0</v>
      </c>
      <c r="K182" s="182" t="s">
        <v>268</v>
      </c>
      <c r="L182" s="39"/>
      <c r="M182" s="248" t="s">
        <v>1</v>
      </c>
      <c r="N182" s="249" t="s">
        <v>42</v>
      </c>
      <c r="O182" s="200"/>
      <c r="P182" s="250">
        <f>O182*H182</f>
        <v>0</v>
      </c>
      <c r="Q182" s="250">
        <v>0</v>
      </c>
      <c r="R182" s="250">
        <f>Q182*H182</f>
        <v>0</v>
      </c>
      <c r="S182" s="250">
        <v>0</v>
      </c>
      <c r="T182" s="251">
        <f>S182*H182</f>
        <v>0</v>
      </c>
      <c r="U182" s="38"/>
      <c r="V182" s="38"/>
      <c r="W182" s="38"/>
      <c r="X182" s="38"/>
      <c r="Y182" s="38"/>
      <c r="Z182" s="38"/>
      <c r="AA182" s="38"/>
      <c r="AB182" s="38"/>
      <c r="AC182" s="38"/>
      <c r="AD182" s="38"/>
      <c r="AE182" s="38"/>
      <c r="AR182" s="191" t="s">
        <v>269</v>
      </c>
      <c r="AT182" s="191" t="s">
        <v>180</v>
      </c>
      <c r="AU182" s="191" t="s">
        <v>87</v>
      </c>
      <c r="AY182" s="19" t="s">
        <v>177</v>
      </c>
      <c r="BE182" s="192">
        <f>IF(N182="základní",J182,0)</f>
        <v>0</v>
      </c>
      <c r="BF182" s="192">
        <f>IF(N182="snížená",J182,0)</f>
        <v>0</v>
      </c>
      <c r="BG182" s="192">
        <f>IF(N182="zákl. přenesená",J182,0)</f>
        <v>0</v>
      </c>
      <c r="BH182" s="192">
        <f>IF(N182="sníž. přenesená",J182,0)</f>
        <v>0</v>
      </c>
      <c r="BI182" s="192">
        <f>IF(N182="nulová",J182,0)</f>
        <v>0</v>
      </c>
      <c r="BJ182" s="19" t="s">
        <v>85</v>
      </c>
      <c r="BK182" s="192">
        <f>ROUND(I182*H182,2)</f>
        <v>0</v>
      </c>
      <c r="BL182" s="19" t="s">
        <v>269</v>
      </c>
      <c r="BM182" s="191" t="s">
        <v>2205</v>
      </c>
    </row>
    <row r="183" s="2" customFormat="1" ht="6.96" customHeight="1">
      <c r="A183" s="38"/>
      <c r="B183" s="60"/>
      <c r="C183" s="61"/>
      <c r="D183" s="61"/>
      <c r="E183" s="61"/>
      <c r="F183" s="61"/>
      <c r="G183" s="61"/>
      <c r="H183" s="61"/>
      <c r="I183" s="61"/>
      <c r="J183" s="61"/>
      <c r="K183" s="61"/>
      <c r="L183" s="39"/>
      <c r="M183" s="38"/>
      <c r="O183" s="38"/>
      <c r="P183" s="38"/>
      <c r="Q183" s="38"/>
      <c r="R183" s="38"/>
      <c r="S183" s="38"/>
      <c r="T183" s="38"/>
      <c r="U183" s="38"/>
      <c r="V183" s="38"/>
      <c r="W183" s="38"/>
      <c r="X183" s="38"/>
      <c r="Y183" s="38"/>
      <c r="Z183" s="38"/>
      <c r="AA183" s="38"/>
      <c r="AB183" s="38"/>
      <c r="AC183" s="38"/>
      <c r="AD183" s="38"/>
      <c r="AE183" s="38"/>
    </row>
  </sheetData>
  <autoFilter ref="C123:K182"/>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Lenka Kasperova</dc:creator>
  <cp:lastModifiedBy>Lenka Kasperova</cp:lastModifiedBy>
  <dcterms:created xsi:type="dcterms:W3CDTF">2023-09-19T07:54:47Z</dcterms:created>
  <dcterms:modified xsi:type="dcterms:W3CDTF">2023-09-19T07:55:16Z</dcterms:modified>
</cp:coreProperties>
</file>