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f14362ae3457641/Dokumenty/Holán/PARK PRAŠNICE/revize 9.2.2026/"/>
    </mc:Choice>
  </mc:AlternateContent>
  <xr:revisionPtr revIDLastSave="0" documentId="8_{16EBB9F7-6B39-4544-A100-A71961F4AD2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SO 04 2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'SO 04 2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'SO 04 2 Pol'!$A$1:$Y$72</definedName>
    <definedName name="_xlnm.Print_Area" localSheetId="1">Stavba!$A$1:$J$55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1" l="1"/>
  <c r="I53" i="1"/>
  <c r="G42" i="1"/>
  <c r="F42" i="1"/>
  <c r="G41" i="1"/>
  <c r="F41" i="1"/>
  <c r="G39" i="1"/>
  <c r="F39" i="1"/>
  <c r="G71" i="12"/>
  <c r="G9" i="12"/>
  <c r="M9" i="12" s="1"/>
  <c r="I9" i="12"/>
  <c r="I8" i="12" s="1"/>
  <c r="K9" i="12"/>
  <c r="O9" i="12"/>
  <c r="Q9" i="12"/>
  <c r="Q8" i="12" s="1"/>
  <c r="V9" i="12"/>
  <c r="G12" i="12"/>
  <c r="M12" i="12" s="1"/>
  <c r="I12" i="12"/>
  <c r="K12" i="12"/>
  <c r="K8" i="12" s="1"/>
  <c r="O12" i="12"/>
  <c r="Q12" i="12"/>
  <c r="V12" i="12"/>
  <c r="V8" i="12" s="1"/>
  <c r="G15" i="12"/>
  <c r="I15" i="12"/>
  <c r="K15" i="12"/>
  <c r="M15" i="12"/>
  <c r="O15" i="12"/>
  <c r="Q15" i="12"/>
  <c r="V15" i="12"/>
  <c r="G18" i="12"/>
  <c r="G8" i="12" s="1"/>
  <c r="I18" i="12"/>
  <c r="K18" i="12"/>
  <c r="O18" i="12"/>
  <c r="O8" i="12" s="1"/>
  <c r="Q18" i="12"/>
  <c r="V18" i="12"/>
  <c r="G21" i="12"/>
  <c r="M21" i="12" s="1"/>
  <c r="I21" i="12"/>
  <c r="K21" i="12"/>
  <c r="O21" i="12"/>
  <c r="Q21" i="12"/>
  <c r="V21" i="12"/>
  <c r="G24" i="12"/>
  <c r="I24" i="12"/>
  <c r="K24" i="12"/>
  <c r="M24" i="12"/>
  <c r="O24" i="12"/>
  <c r="Q24" i="12"/>
  <c r="V24" i="12"/>
  <c r="G27" i="12"/>
  <c r="I27" i="12"/>
  <c r="K27" i="12"/>
  <c r="M27" i="12"/>
  <c r="O27" i="12"/>
  <c r="Q27" i="12"/>
  <c r="V27" i="12"/>
  <c r="G30" i="12"/>
  <c r="M30" i="12" s="1"/>
  <c r="I30" i="12"/>
  <c r="K30" i="12"/>
  <c r="O30" i="12"/>
  <c r="Q30" i="12"/>
  <c r="V30" i="12"/>
  <c r="G33" i="12"/>
  <c r="M33" i="12" s="1"/>
  <c r="I33" i="12"/>
  <c r="K33" i="12"/>
  <c r="O33" i="12"/>
  <c r="Q33" i="12"/>
  <c r="V33" i="12"/>
  <c r="G36" i="12"/>
  <c r="M36" i="12" s="1"/>
  <c r="I36" i="12"/>
  <c r="K36" i="12"/>
  <c r="O36" i="12"/>
  <c r="Q36" i="12"/>
  <c r="V36" i="12"/>
  <c r="G39" i="12"/>
  <c r="I39" i="12"/>
  <c r="K39" i="12"/>
  <c r="M39" i="12"/>
  <c r="O39" i="12"/>
  <c r="Q39" i="12"/>
  <c r="V39" i="12"/>
  <c r="G42" i="12"/>
  <c r="M42" i="12" s="1"/>
  <c r="I42" i="12"/>
  <c r="K42" i="12"/>
  <c r="O42" i="12"/>
  <c r="Q42" i="12"/>
  <c r="V42" i="12"/>
  <c r="G43" i="12"/>
  <c r="M43" i="12" s="1"/>
  <c r="I43" i="12"/>
  <c r="K43" i="12"/>
  <c r="O43" i="12"/>
  <c r="Q43" i="12"/>
  <c r="V43" i="12"/>
  <c r="G46" i="12"/>
  <c r="I46" i="12"/>
  <c r="K46" i="12"/>
  <c r="M46" i="12"/>
  <c r="O46" i="12"/>
  <c r="Q46" i="12"/>
  <c r="V46" i="12"/>
  <c r="G49" i="12"/>
  <c r="I49" i="12"/>
  <c r="K49" i="12"/>
  <c r="M49" i="12"/>
  <c r="O49" i="12"/>
  <c r="Q49" i="12"/>
  <c r="V49" i="12"/>
  <c r="G52" i="12"/>
  <c r="M52" i="12" s="1"/>
  <c r="I52" i="12"/>
  <c r="K52" i="12"/>
  <c r="O52" i="12"/>
  <c r="Q52" i="12"/>
  <c r="V52" i="12"/>
  <c r="G55" i="12"/>
  <c r="M55" i="12" s="1"/>
  <c r="I55" i="12"/>
  <c r="K55" i="12"/>
  <c r="O55" i="12"/>
  <c r="Q55" i="12"/>
  <c r="V55" i="12"/>
  <c r="G61" i="12"/>
  <c r="M61" i="12" s="1"/>
  <c r="I61" i="12"/>
  <c r="K61" i="12"/>
  <c r="O61" i="12"/>
  <c r="Q61" i="12"/>
  <c r="V61" i="12"/>
  <c r="G67" i="12"/>
  <c r="I67" i="12"/>
  <c r="K67" i="12"/>
  <c r="M67" i="12"/>
  <c r="O67" i="12"/>
  <c r="Q67" i="12"/>
  <c r="V67" i="12"/>
  <c r="G68" i="12"/>
  <c r="K68" i="12"/>
  <c r="O68" i="12"/>
  <c r="V68" i="12"/>
  <c r="G69" i="12"/>
  <c r="M69" i="12" s="1"/>
  <c r="M68" i="12" s="1"/>
  <c r="I69" i="12"/>
  <c r="I68" i="12" s="1"/>
  <c r="K69" i="12"/>
  <c r="O69" i="12"/>
  <c r="Q69" i="12"/>
  <c r="Q68" i="12" s="1"/>
  <c r="V69" i="12"/>
  <c r="AE71" i="12"/>
  <c r="AF71" i="12"/>
  <c r="I20" i="1"/>
  <c r="I19" i="1"/>
  <c r="I18" i="1"/>
  <c r="I17" i="1"/>
  <c r="I16" i="1"/>
  <c r="F43" i="1"/>
  <c r="G23" i="1" s="1"/>
  <c r="G43" i="1"/>
  <c r="G25" i="1" s="1"/>
  <c r="A25" i="1" s="1"/>
  <c r="H42" i="1"/>
  <c r="I42" i="1" s="1"/>
  <c r="H41" i="1"/>
  <c r="I41" i="1" s="1"/>
  <c r="H40" i="1"/>
  <c r="H39" i="1"/>
  <c r="I39" i="1" s="1"/>
  <c r="I43" i="1" s="1"/>
  <c r="J28" i="1"/>
  <c r="J26" i="1"/>
  <c r="G38" i="1"/>
  <c r="F38" i="1"/>
  <c r="J23" i="1"/>
  <c r="J24" i="1"/>
  <c r="J25" i="1"/>
  <c r="J27" i="1"/>
  <c r="E24" i="1"/>
  <c r="E26" i="1"/>
  <c r="I55" i="1" l="1"/>
  <c r="J53" i="1"/>
  <c r="J54" i="1"/>
  <c r="G26" i="1"/>
  <c r="A26" i="1"/>
  <c r="A23" i="1"/>
  <c r="G28" i="1"/>
  <c r="M18" i="12"/>
  <c r="M8" i="12" s="1"/>
  <c r="I21" i="1"/>
  <c r="J39" i="1"/>
  <c r="J43" i="1" s="1"/>
  <c r="J42" i="1"/>
  <c r="J41" i="1"/>
  <c r="H43" i="1"/>
  <c r="J55" i="1" l="1"/>
  <c r="G24" i="1"/>
  <c r="A27" i="1" s="1"/>
  <c r="A24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DBF269ED-E63B-4C36-987B-217E1471F1EB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96EFF68-C9A8-46B4-A1E1-03A359A06AD9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<sst xmlns="http://schemas.openxmlformats.org/spreadsheetml/2006/main" count="388" uniqueCount="188">
  <si>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</si>
  <si>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</si>
  <si>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</si>
  <si>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</si>
  <si>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</si>
  <si>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</si>
  <si>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</si>
  <si>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</si>
  <si>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</si>
  <si>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</si>
  <si>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</si>
  <si>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</si>
  <si>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</si>
  <si>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</si>
  <si>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</si>
  <si>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</si>
  <si>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</si>
  <si>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</si>
  <si>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</si>
  <si>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</si>
  <si>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</si>
  <si>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</si>
  <si>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</si>
  <si>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</si>
  <si>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</si>
  <si>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</si>
  <si>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</si>
  <si>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</si>
  <si>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</si>
  <si>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</si>
  <si>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</si>
  <si>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</si>
  <si>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</si>
  <si>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</si>
  <si>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</si>
  <si>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</si>
  <si>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</si>
  <si>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</si>
  <si>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</si>
  <si>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</si>
  <si>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</si>
  <si>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</si>
  <si>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</si>
  <si>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2</t>
  </si>
  <si>
    <t>NÁSLEDNÁ PÉČE 3 ROKY</t>
  </si>
  <si>
    <t>SO 04</t>
  </si>
  <si>
    <t>VEGETAČNÍ ÚPRAVY</t>
  </si>
  <si>
    <t>Objekt:</t>
  </si>
  <si>
    <t>Rozpočet:</t>
  </si>
  <si>
    <t>251201_2</t>
  </si>
  <si>
    <t xml:space="preserve">PARK PRAŠNICE </t>
  </si>
  <si>
    <t>Statutární město Brno</t>
  </si>
  <si>
    <t>Dominikánské náměstí 196/1</t>
  </si>
  <si>
    <t>Brno-Brno-město</t>
  </si>
  <si>
    <t>60200</t>
  </si>
  <si>
    <t>44992785</t>
  </si>
  <si>
    <t>CZ44992785</t>
  </si>
  <si>
    <t>Stavba</t>
  </si>
  <si>
    <t>Stavební objekt</t>
  </si>
  <si>
    <t>Celkem za stavbu</t>
  </si>
  <si>
    <t>CZK</t>
  </si>
  <si>
    <t>#POPS</t>
  </si>
  <si>
    <t xml:space="preserve">Popis stavby: 251201_2 - PARK PRAŠNICE </t>
  </si>
  <si>
    <t>#POPO</t>
  </si>
  <si>
    <t>Popis objektu: SO 04 - VEGETAČNÍ ÚPRAVY</t>
  </si>
  <si>
    <t>#POPR</t>
  </si>
  <si>
    <t>Popis rozpočtu: 2 - NÁSLEDNÁ PÉČE 3 ROKY</t>
  </si>
  <si>
    <t>Rekapitulace dílů</t>
  </si>
  <si>
    <t>Typ dílu</t>
  </si>
  <si>
    <t>1</t>
  </si>
  <si>
    <t>C01 Parkové úpravy a krajinářství - opravy a údržba</t>
  </si>
  <si>
    <t>99</t>
  </si>
  <si>
    <t>Staveništní přesun hmot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</si>
  <si>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</si>
  <si>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</si>
  <si>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</si>
  <si>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</si>
  <si>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</si>
  <si>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</si>
  <si>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</si>
  <si>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</si>
  <si>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</si>
  <si>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</si>
  <si>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</si>
  <si>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</si>
  <si>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</si>
  <si>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</si>
  <si>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</si>
  <si>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</si>
  <si>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</si>
  <si>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</si>
  <si>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</si>
  <si>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</si>
  <si>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</si>
  <si>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</si>
  <si>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</si>
  <si>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</si>
  <si>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</si>
  <si>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</si>
  <si>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</si>
  <si>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</si>
  <si>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</si>
  <si>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</si>
  <si>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</si>
  <si>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184911111</t>
  </si>
  <si>
    <t>Znovuuvázání dřeviny ke kůlům, kontrola těsnosti úvazku</t>
  </si>
  <si>
    <t>ks</t>
  </si>
  <si>
    <t>Vlastní</t>
  </si>
  <si>
    <t>Indiv</t>
  </si>
  <si>
    <t>Práce</t>
  </si>
  <si>
    <t>Běžná</t>
  </si>
  <si>
    <t>POL1_1</t>
  </si>
  <si>
    <t xml:space="preserve">stromy ve volné půdě; 11 ks; 3 roky následná péče 11 x 3 = 33 : </t>
  </si>
  <si>
    <t>VV</t>
  </si>
  <si>
    <t>33</t>
  </si>
  <si>
    <t>184852322</t>
  </si>
  <si>
    <t>Řez stromu výchovný alejových stromů v přes 4 do 6 m</t>
  </si>
  <si>
    <t>184215172</t>
  </si>
  <si>
    <t>Odstranění ukotvení kmene dřevin třemi kůly D do 0,1 m dl přes 1 do 2 m</t>
  </si>
  <si>
    <t xml:space="preserve">stromy ve volné půdě, 11 ks, ve třetím roce po výsadbě : </t>
  </si>
  <si>
    <t>11</t>
  </si>
  <si>
    <t>184501181</t>
  </si>
  <si>
    <t>Odstranění obalu z rákosové nebo kokosové rohože v rovině a svahu do 1:5</t>
  </si>
  <si>
    <t>184852321</t>
  </si>
  <si>
    <t>Řez stromu výchovný špičáků a keřových stromů v do 4 m</t>
  </si>
  <si>
    <t xml:space="preserve">volně rostlé keřet;  11 ks; 3 roky následná péče 11 x 3 = 33 : </t>
  </si>
  <si>
    <t>185804514</t>
  </si>
  <si>
    <t>Odplevelení souvislých keřových skupin v rovině a svahu do 1:5</t>
  </si>
  <si>
    <t>m2</t>
  </si>
  <si>
    <t xml:space="preserve">tvarovaný živý plot;  2 opakování/ rok, 12,5 m2; 12,5 x 2 = 25 m2; 3 roky následná péče 25 x 3 = 75 : </t>
  </si>
  <si>
    <t>75</t>
  </si>
  <si>
    <t>184803112</t>
  </si>
  <si>
    <t>Řez a tvarování živých plotů přímých v přes 0,8 do 1,5 m a š do 1,0 m s odvozem odpadu do 20 km</t>
  </si>
  <si>
    <t xml:space="preserve">tvarovaný živý plot;  1 opakování/ rok, 12,5 m2; 3 roky následná péče 12,5 x 3 = 37,5 : </t>
  </si>
  <si>
    <t>37,5</t>
  </si>
  <si>
    <t>185804231</t>
  </si>
  <si>
    <t>Vypletí záhonu květin s naložením a odvozem odpadu do 20 km ve svahu přes 1:5 do 1:2</t>
  </si>
  <si>
    <t xml:space="preserve">půdopokryvné rostliny;  1 opakování/ rok, 17,5 m2; 3 roky následná péče 17,5 x 3 = 52,5 : </t>
  </si>
  <si>
    <t>52,5</t>
  </si>
  <si>
    <t>předběžná cena</t>
  </si>
  <si>
    <t>Přplatek za pletí ve stížených podmínkách</t>
  </si>
  <si>
    <t>185804211</t>
  </si>
  <si>
    <t>Vypletí záhonu květin s naložením a odvozem odpadu do 20 km v rovině a svahu do 1:5 se složením a, vysbírání případných odpadků ze záhonů</t>
  </si>
  <si>
    <t xml:space="preserve">trvalkový záhon, 2 opakovaní/ rok; 7,5 x 2 =15 m2; 3 roky následná péče 7,5 x 3 = 45 : </t>
  </si>
  <si>
    <t>45</t>
  </si>
  <si>
    <t>183211422</t>
  </si>
  <si>
    <t>Dosadba chybějících květin se zalitím, dosadba květin hrnkovaných, průměr květináče přes 80 do 120, mm</t>
  </si>
  <si>
    <t xml:space="preserve">trvalkový záhon - trvalky, první rok po výsadbě, cca 10% rostlin; 38/10 = 4 ks : </t>
  </si>
  <si>
    <t>3,8</t>
  </si>
  <si>
    <t>Pol__0012</t>
  </si>
  <si>
    <t>rostlinný materiál, květiny hrnkované, K9</t>
  </si>
  <si>
    <t>Specifikace</t>
  </si>
  <si>
    <t>POL3_0</t>
  </si>
  <si>
    <t>185804251</t>
  </si>
  <si>
    <t>Odstranění odkvetlých a odumřelých částí letniček, cibulovin s vynošením odpadu na okraje záhonu,, naložením na dopravní prostředek, odvozem do 20 km</t>
  </si>
  <si>
    <t xml:space="preserve">trvalkový záhon - cibuloviny, 1 opakování/ rok, cca 30% plochy záhonu; 7,5/3 = 2,475 m2; 3 roky následná péče 2,475 x 3 = 7,425 : </t>
  </si>
  <si>
    <t>7,425</t>
  </si>
  <si>
    <t>185804252</t>
  </si>
  <si>
    <t>Odstranění odkvetlých a odumřelých částí trvalek  s vynošením odpadu na okraje záhonu, naložením na, dopravní prostředek, odvozem do 20 km</t>
  </si>
  <si>
    <t xml:space="preserve">trvalkový záhon - trvalky;  1 opakování/ rok, 7,5 m2; 3 roky následná péče 7,5 x 3 = 22,5 : </t>
  </si>
  <si>
    <t>22,5</t>
  </si>
  <si>
    <t>111151121</t>
  </si>
  <si>
    <t>Pokosení trávníku parkového v rovině a svahu do 1:5 při souvislé ploše do 1000 m2 se shrabáním a, naložením shrabu na dopravní prostředek, odvozem do 20 km a se složením</t>
  </si>
  <si>
    <t xml:space="preserve">parkový trávník, opakování 8x /rok; 1229 x 8 = 9832 m2; 3 roky následná péče 9832 x 3 = 29496 : </t>
  </si>
  <si>
    <t>29496</t>
  </si>
  <si>
    <t>111151122</t>
  </si>
  <si>
    <t>Pokosení trávníku parkového pl do 1000 m2 s odvozem do 20 km ve svahu přes 1:5 do 1:2</t>
  </si>
  <si>
    <t xml:space="preserve">parkový trávník, opakování 8x /rok; 55 x 8 = 440 m2; 3 roky následná péče 440 x 3 = 1320 : </t>
  </si>
  <si>
    <t>1320</t>
  </si>
  <si>
    <t>185804312</t>
  </si>
  <si>
    <t>Zalití rostlin vodou plocha přes 20 m2</t>
  </si>
  <si>
    <t>m3</t>
  </si>
  <si>
    <t xml:space="preserve">1. rok následná péče, 8 zálivek/ rok : </t>
  </si>
  <si>
    <t xml:space="preserve">stromy: 8 zálivek á 80 l/ks, 8 x 80 x 11 ks = 7,04 m3 : </t>
  </si>
  <si>
    <t xml:space="preserve">Trvalkové záhony: 8 zálivek á 10 l /1 m, 8 x 10 x 7,5 m2= 0,6 m3 : </t>
  </si>
  <si>
    <t xml:space="preserve">živý plot a keře: 8 zálivek á 50 l/m, 8 x 50 x (12,5 m2 + 11 m2) = 9,4 m3 : </t>
  </si>
  <si>
    <t>17,04</t>
  </si>
  <si>
    <t xml:space="preserve">2. rok následná péče, 5 zálivek/ rok : </t>
  </si>
  <si>
    <t xml:space="preserve">stromy: 5 zálivek á 80 l/ks, 5 x 80 x 11 ks = 7,04 m3 : </t>
  </si>
  <si>
    <t xml:space="preserve">Trvalkové záhony: 5 zálivek á 10 l /1 m, 5 x 10 x 7,5 m2= 0,6 m3 : </t>
  </si>
  <si>
    <t xml:space="preserve">živý plot a keře: 5 zálivek á 50 l/m, 5 x 50 x (12,5 m2 + 11 m2) = 9,4 m3 : </t>
  </si>
  <si>
    <t>10,65</t>
  </si>
  <si>
    <t>Specifikace užitkové vody pro zálivku včetně dopravy</t>
  </si>
  <si>
    <t>998231311</t>
  </si>
  <si>
    <t>Přesun hmot pro sadovnické účely</t>
  </si>
  <si>
    <t>t</t>
  </si>
  <si>
    <t>SUM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</si>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</sst>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6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38</v>
      </c>
    </row>
    <row r="2" spans="1:7" ht="57.75" customHeight="1" x14ac:dyDescent="0.25">
      <c r="A2" s="76" t="s">
        <v>39</v>
      </c>
      <c r="B2" s="76"/>
      <c r="C2" s="76"/>
      <c r="D2" s="76"/>
      <c r="E2" s="76"/>
      <c r="F2" s="76"/>
      <c r="G2" s="76"/>
    </row>
  </sheetData>
  <sheetProtection algorithmName="SHA-512" hashValue="R6zko/PpWCK62OVeFvYrsrB8EMFo8aVama5PfbQZ3dUfk0jq7ZaYHBCJbOe56rrEcvxDLFF1ZMXbOcDWxPDQxw==" saltValue="4rhiroAcrLNQRtkrB9lYDQ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58"/>
  <sheetViews>
    <sheetView showGridLines="0" tabSelected="1" topLeftCell="B26" zoomScaleNormal="100" zoomScaleSheetLayoutView="75" workbookViewId="0">
      <selection activeCell="A28" sqref="A28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5">
      <c r="A2" s="2"/>
      <c r="B2" s="111" t="s">
        <v>22</v>
      </c>
      <c r="C2" s="112"/>
      <c r="D2" s="113" t="s">
        <v>49</v>
      </c>
      <c r="E2" s="114" t="s">
        <v>50</v>
      </c>
      <c r="F2" s="115"/>
      <c r="G2" s="115"/>
      <c r="H2" s="115"/>
      <c r="I2" s="115"/>
      <c r="J2" s="116"/>
      <c r="O2" s="1"/>
    </row>
    <row r="3" spans="1:15" ht="27" customHeight="1" x14ac:dyDescent="0.25">
      <c r="A3" s="2"/>
      <c r="B3" s="117" t="s">
        <v>47</v>
      </c>
      <c r="C3" s="112"/>
      <c r="D3" s="118" t="s">
        <v>45</v>
      </c>
      <c r="E3" s="119" t="s">
        <v>46</v>
      </c>
      <c r="F3" s="120"/>
      <c r="G3" s="120"/>
      <c r="H3" s="120"/>
      <c r="I3" s="120"/>
      <c r="J3" s="121"/>
    </row>
    <row r="4" spans="1:15" ht="23.25" customHeight="1" x14ac:dyDescent="0.25">
      <c r="A4" s="108">
        <v>13177</v>
      </c>
      <c r="B4" s="122" t="s">
        <v>48</v>
      </c>
      <c r="C4" s="123"/>
      <c r="D4" s="124" t="s">
        <v>43</v>
      </c>
      <c r="E4" s="125" t="s">
        <v>44</v>
      </c>
      <c r="F4" s="126"/>
      <c r="G4" s="126"/>
      <c r="H4" s="126"/>
      <c r="I4" s="126"/>
      <c r="J4" s="127"/>
    </row>
    <row r="5" spans="1:15" ht="24" customHeight="1" x14ac:dyDescent="0.25">
      <c r="A5" s="2"/>
      <c r="B5" s="31" t="s">
        <v>42</v>
      </c>
      <c r="D5" s="128" t="s">
        <v>51</v>
      </c>
      <c r="E5" s="91"/>
      <c r="F5" s="91"/>
      <c r="G5" s="91"/>
      <c r="H5" s="18" t="s">
        <v>40</v>
      </c>
      <c r="I5" s="130" t="s">
        <v>55</v>
      </c>
      <c r="J5" s="8"/>
    </row>
    <row r="6" spans="1:15" ht="15.75" customHeight="1" x14ac:dyDescent="0.25">
      <c r="A6" s="2"/>
      <c r="B6" s="28"/>
      <c r="C6" s="55"/>
      <c r="D6" s="110" t="s">
        <v>52</v>
      </c>
      <c r="E6" s="92"/>
      <c r="F6" s="92"/>
      <c r="G6" s="92"/>
      <c r="H6" s="18" t="s">
        <v>34</v>
      </c>
      <c r="I6" s="130" t="s">
        <v>56</v>
      </c>
      <c r="J6" s="8"/>
    </row>
    <row r="7" spans="1:15" ht="15.75" customHeight="1" x14ac:dyDescent="0.25">
      <c r="A7" s="2"/>
      <c r="B7" s="29"/>
      <c r="C7" s="56"/>
      <c r="D7" s="109" t="s">
        <v>54</v>
      </c>
      <c r="E7" s="129" t="s">
        <v>53</v>
      </c>
      <c r="F7" s="93"/>
      <c r="G7" s="93"/>
      <c r="H7" s="24"/>
      <c r="I7" s="23"/>
      <c r="J7" s="34"/>
    </row>
    <row r="8" spans="1:15" ht="24" hidden="1" customHeight="1" x14ac:dyDescent="0.25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19</v>
      </c>
      <c r="D11" s="131"/>
      <c r="E11" s="131"/>
      <c r="F11" s="131"/>
      <c r="G11" s="131"/>
      <c r="H11" s="18" t="s">
        <v>40</v>
      </c>
      <c r="I11" s="136"/>
      <c r="J11" s="8"/>
    </row>
    <row r="12" spans="1:15" ht="15.75" customHeight="1" x14ac:dyDescent="0.25">
      <c r="A12" s="2"/>
      <c r="B12" s="28"/>
      <c r="C12" s="55"/>
      <c r="D12" s="132"/>
      <c r="E12" s="132"/>
      <c r="F12" s="132"/>
      <c r="G12" s="132"/>
      <c r="H12" s="18" t="s">
        <v>34</v>
      </c>
      <c r="I12" s="136"/>
      <c r="J12" s="8"/>
    </row>
    <row r="13" spans="1:15" ht="15.75" customHeight="1" x14ac:dyDescent="0.25">
      <c r="A13" s="2"/>
      <c r="B13" s="29"/>
      <c r="C13" s="56"/>
      <c r="D13" s="135"/>
      <c r="E13" s="133"/>
      <c r="F13" s="134"/>
      <c r="G13" s="134"/>
      <c r="H13" s="19"/>
      <c r="I13" s="23"/>
      <c r="J13" s="34"/>
    </row>
    <row r="14" spans="1:15" ht="24" customHeight="1" x14ac:dyDescent="0.25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25" customHeight="1" x14ac:dyDescent="0.25">
      <c r="A16" s="198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SUMIF(F53:F54,A16,I53:I54)+SUMIF(F53:F54,"PSU",I53:I54)</f>
        <v>0</v>
      </c>
      <c r="J16" s="85"/>
    </row>
    <row r="17" spans="1:10" ht="23.25" customHeight="1" x14ac:dyDescent="0.25">
      <c r="A17" s="198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SUMIF(F53:F54,A17,I53:I54)</f>
        <v>0</v>
      </c>
      <c r="J17" s="85"/>
    </row>
    <row r="18" spans="1:10" ht="23.25" customHeight="1" x14ac:dyDescent="0.25">
      <c r="A18" s="198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SUMIF(F53:F54,A18,I53:I54)</f>
        <v>0</v>
      </c>
      <c r="J18" s="85"/>
    </row>
    <row r="19" spans="1:10" ht="23.25" customHeight="1" x14ac:dyDescent="0.25">
      <c r="A19" s="198" t="s">
        <v>73</v>
      </c>
      <c r="B19" s="38" t="s">
        <v>27</v>
      </c>
      <c r="C19" s="62"/>
      <c r="D19" s="63"/>
      <c r="E19" s="83"/>
      <c r="F19" s="84"/>
      <c r="G19" s="83"/>
      <c r="H19" s="84"/>
      <c r="I19" s="83">
        <f>SUMIF(F53:F54,A19,I53:I54)</f>
        <v>0</v>
      </c>
      <c r="J19" s="85"/>
    </row>
    <row r="20" spans="1:10" ht="23.25" customHeight="1" x14ac:dyDescent="0.25">
      <c r="A20" s="198" t="s">
        <v>74</v>
      </c>
      <c r="B20" s="38" t="s">
        <v>28</v>
      </c>
      <c r="C20" s="62"/>
      <c r="D20" s="63"/>
      <c r="E20" s="83"/>
      <c r="F20" s="84"/>
      <c r="G20" s="83"/>
      <c r="H20" s="84"/>
      <c r="I20" s="83">
        <f>SUMIF(F53:F54,A20,I53:I54)</f>
        <v>0</v>
      </c>
      <c r="J20" s="85"/>
    </row>
    <row r="21" spans="1:10" ht="23.25" customHeight="1" x14ac:dyDescent="0.25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99"/>
    </row>
    <row r="22" spans="1:10" ht="33" customHeight="1" x14ac:dyDescent="0.25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97">
        <f>ZakladDPHSniVypocet</f>
        <v>0</v>
      </c>
      <c r="H23" s="98"/>
      <c r="I23" s="98"/>
      <c r="J23" s="40" t="str">
        <f t="shared" ref="J23:J28" si="0">Mena</f>
        <v>CZK</v>
      </c>
    </row>
    <row r="24" spans="1:10" ht="23.25" customHeight="1" x14ac:dyDescent="0.25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95">
        <f>A23</f>
        <v>0</v>
      </c>
      <c r="H24" s="96"/>
      <c r="I24" s="96"/>
      <c r="J24" s="40" t="str">
        <f t="shared" si="0"/>
        <v>CZK</v>
      </c>
    </row>
    <row r="25" spans="1:10" ht="23.25" customHeight="1" x14ac:dyDescent="0.25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97">
        <f>ZakladDPHZaklVypocet</f>
        <v>0</v>
      </c>
      <c r="H25" s="98"/>
      <c r="I25" s="98"/>
      <c r="J25" s="40" t="str">
        <f t="shared" si="0"/>
        <v>CZK</v>
      </c>
    </row>
    <row r="26" spans="1:10" ht="23.25" customHeight="1" x14ac:dyDescent="0.25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 x14ac:dyDescent="0.3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3">
      <c r="A28" s="2"/>
      <c r="B28" s="167" t="s">
        <v>23</v>
      </c>
      <c r="C28" s="168"/>
      <c r="D28" s="168"/>
      <c r="E28" s="169"/>
      <c r="F28" s="170"/>
      <c r="G28" s="171">
        <f>ZakladDPHSniVypocet+ZakladDPHZaklVypocet</f>
        <v>0</v>
      </c>
      <c r="H28" s="171"/>
      <c r="I28" s="171"/>
      <c r="J28" s="172" t="str">
        <f t="shared" si="0"/>
        <v>CZK</v>
      </c>
    </row>
    <row r="29" spans="1:10" ht="27.75" customHeight="1" thickBot="1" x14ac:dyDescent="0.3">
      <c r="A29" s="2">
        <f>(A27-INT(A27))*100</f>
        <v>0</v>
      </c>
      <c r="B29" s="167" t="s">
        <v>35</v>
      </c>
      <c r="C29" s="173"/>
      <c r="D29" s="173"/>
      <c r="E29" s="173"/>
      <c r="F29" s="174"/>
      <c r="G29" s="175">
        <f>A27</f>
        <v>0</v>
      </c>
      <c r="H29" s="175"/>
      <c r="I29" s="175"/>
      <c r="J29" s="176" t="s">
        <v>60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4"/>
      <c r="D34" s="100"/>
      <c r="E34" s="101"/>
      <c r="G34" s="102"/>
      <c r="H34" s="103"/>
      <c r="I34" s="103"/>
      <c r="J34" s="25"/>
    </row>
    <row r="35" spans="1:10" ht="12.75" customHeight="1" x14ac:dyDescent="0.25">
      <c r="A35" s="2"/>
      <c r="B35" s="2"/>
      <c r="D35" s="94" t="s">
        <v>2</v>
      </c>
      <c r="E35" s="94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5">
      <c r="B37" s="139" t="s">
        <v>16</v>
      </c>
      <c r="C37" s="140"/>
      <c r="D37" s="140"/>
      <c r="E37" s="140"/>
      <c r="F37" s="141"/>
      <c r="G37" s="141"/>
      <c r="H37" s="141"/>
      <c r="I37" s="141"/>
      <c r="J37" s="142"/>
    </row>
    <row r="38" spans="1:10" ht="25.5" hidden="1" customHeight="1" x14ac:dyDescent="0.25">
      <c r="A38" s="138" t="s">
        <v>37</v>
      </c>
      <c r="B38" s="143" t="s">
        <v>17</v>
      </c>
      <c r="C38" s="144" t="s">
        <v>5</v>
      </c>
      <c r="D38" s="144"/>
      <c r="E38" s="144"/>
      <c r="F38" s="145" t="str">
        <f>B23</f>
        <v>Základ pro sníženou DPH</v>
      </c>
      <c r="G38" s="145" t="str">
        <f>B25</f>
        <v>Základ pro základní DPH</v>
      </c>
      <c r="H38" s="146" t="s">
        <v>18</v>
      </c>
      <c r="I38" s="146" t="s">
        <v>1</v>
      </c>
      <c r="J38" s="147" t="s">
        <v>0</v>
      </c>
    </row>
    <row r="39" spans="1:10" ht="25.5" hidden="1" customHeight="1" x14ac:dyDescent="0.25">
      <c r="A39" s="138">
        <v>1</v>
      </c>
      <c r="B39" s="148" t="s">
        <v>57</v>
      </c>
      <c r="C39" s="149"/>
      <c r="D39" s="149"/>
      <c r="E39" s="149"/>
      <c r="F39" s="150">
        <f>'SO 04 2 Pol'!AE71</f>
        <v>0</v>
      </c>
      <c r="G39" s="151">
        <f>'SO 04 2 Pol'!AF71</f>
        <v>0</v>
      </c>
      <c r="H39" s="152">
        <f>(F39*SazbaDPH1/100)+(G39*SazbaDPH2/100)</f>
        <v>0</v>
      </c>
      <c r="I39" s="152">
        <f>F39+G39+H39</f>
        <v>0</v>
      </c>
      <c r="J39" s="153" t="str">
        <f>IF(_xlfn.SINGLE(CenaCelkemVypocet)=0,"",I39/_xlfn.SINGLE(CenaCelkemVypocet)*100)</f>
        <v/>
      </c>
    </row>
    <row r="40" spans="1:10" ht="25.5" hidden="1" customHeight="1" x14ac:dyDescent="0.25">
      <c r="A40" s="138">
        <v>2</v>
      </c>
      <c r="B40" s="154"/>
      <c r="C40" s="155" t="s">
        <v>58</v>
      </c>
      <c r="D40" s="155"/>
      <c r="E40" s="155"/>
      <c r="F40" s="156"/>
      <c r="G40" s="157"/>
      <c r="H40" s="157">
        <f>(F40*SazbaDPH1/100)+(G40*SazbaDPH2/100)</f>
        <v>0</v>
      </c>
      <c r="I40" s="157"/>
      <c r="J40" s="158"/>
    </row>
    <row r="41" spans="1:10" ht="25.5" hidden="1" customHeight="1" x14ac:dyDescent="0.25">
      <c r="A41" s="138">
        <v>2</v>
      </c>
      <c r="B41" s="154" t="s">
        <v>45</v>
      </c>
      <c r="C41" s="155" t="s">
        <v>46</v>
      </c>
      <c r="D41" s="155"/>
      <c r="E41" s="155"/>
      <c r="F41" s="156">
        <f>'SO 04 2 Pol'!AE71</f>
        <v>0</v>
      </c>
      <c r="G41" s="157">
        <f>'SO 04 2 Pol'!AF71</f>
        <v>0</v>
      </c>
      <c r="H41" s="157">
        <f>(F41*SazbaDPH1/100)+(G41*SazbaDPH2/100)</f>
        <v>0</v>
      </c>
      <c r="I41" s="157">
        <f>F41+G41+H41</f>
        <v>0</v>
      </c>
      <c r="J41" s="158" t="str">
        <f>IF(_xlfn.SINGLE(CenaCelkemVypocet)=0,"",I41/_xlfn.SINGLE(CenaCelkemVypocet)*100)</f>
        <v/>
      </c>
    </row>
    <row r="42" spans="1:10" ht="25.5" hidden="1" customHeight="1" x14ac:dyDescent="0.25">
      <c r="A42" s="138">
        <v>3</v>
      </c>
      <c r="B42" s="159" t="s">
        <v>43</v>
      </c>
      <c r="C42" s="149" t="s">
        <v>44</v>
      </c>
      <c r="D42" s="149"/>
      <c r="E42" s="149"/>
      <c r="F42" s="160">
        <f>'SO 04 2 Pol'!AE71</f>
        <v>0</v>
      </c>
      <c r="G42" s="152">
        <f>'SO 04 2 Pol'!AF71</f>
        <v>0</v>
      </c>
      <c r="H42" s="152">
        <f>(F42*SazbaDPH1/100)+(G42*SazbaDPH2/100)</f>
        <v>0</v>
      </c>
      <c r="I42" s="152">
        <f>F42+G42+H42</f>
        <v>0</v>
      </c>
      <c r="J42" s="153" t="str">
        <f>IF(_xlfn.SINGLE(CenaCelkemVypocet)=0,"",I42/_xlfn.SINGLE(CenaCelkemVypocet)*100)</f>
        <v/>
      </c>
    </row>
    <row r="43" spans="1:10" ht="25.5" hidden="1" customHeight="1" x14ac:dyDescent="0.25">
      <c r="A43" s="138"/>
      <c r="B43" s="161" t="s">
        <v>59</v>
      </c>
      <c r="C43" s="162"/>
      <c r="D43" s="162"/>
      <c r="E43" s="163"/>
      <c r="F43" s="164">
        <f>SUMIF(A39:A42,"=1",F39:F42)</f>
        <v>0</v>
      </c>
      <c r="G43" s="165">
        <f>SUMIF(A39:A42,"=1",G39:G42)</f>
        <v>0</v>
      </c>
      <c r="H43" s="165">
        <f>SUMIF(A39:A42,"=1",H39:H42)</f>
        <v>0</v>
      </c>
      <c r="I43" s="165">
        <f>SUMIF(A39:A42,"=1",I39:I42)</f>
        <v>0</v>
      </c>
      <c r="J43" s="166">
        <f>SUMIF(A39:A42,"=1",J39:J42)</f>
        <v>0</v>
      </c>
    </row>
    <row r="45" spans="1:10" x14ac:dyDescent="0.25">
      <c r="A45" t="s">
        <v>61</v>
      </c>
      <c r="B45" t="s">
        <v>62</v>
      </c>
    </row>
    <row r="46" spans="1:10" x14ac:dyDescent="0.25">
      <c r="A46" t="s">
        <v>63</v>
      </c>
      <c r="B46" t="s">
        <v>64</v>
      </c>
    </row>
    <row r="47" spans="1:10" x14ac:dyDescent="0.25">
      <c r="A47" t="s">
        <v>65</v>
      </c>
      <c r="B47" t="s">
        <v>66</v>
      </c>
    </row>
    <row r="50" spans="1:10" ht="15.6" x14ac:dyDescent="0.3">
      <c r="B50" s="177" t="s">
        <v>67</v>
      </c>
    </row>
    <row r="52" spans="1:10" ht="25.5" customHeight="1" x14ac:dyDescent="0.25">
      <c r="A52" s="179"/>
      <c r="B52" s="182" t="s">
        <v>17</v>
      </c>
      <c r="C52" s="182" t="s">
        <v>5</v>
      </c>
      <c r="D52" s="183"/>
      <c r="E52" s="183"/>
      <c r="F52" s="184" t="s">
        <v>68</v>
      </c>
      <c r="G52" s="184"/>
      <c r="H52" s="184"/>
      <c r="I52" s="184" t="s">
        <v>29</v>
      </c>
      <c r="J52" s="184" t="s">
        <v>0</v>
      </c>
    </row>
    <row r="53" spans="1:10" ht="36.75" customHeight="1" x14ac:dyDescent="0.25">
      <c r="A53" s="180"/>
      <c r="B53" s="185" t="s">
        <v>69</v>
      </c>
      <c r="C53" s="186" t="s">
        <v>70</v>
      </c>
      <c r="D53" s="187"/>
      <c r="E53" s="187"/>
      <c r="F53" s="194" t="s">
        <v>24</v>
      </c>
      <c r="G53" s="195"/>
      <c r="H53" s="195"/>
      <c r="I53" s="195">
        <f>'SO 04 2 Pol'!G8</f>
        <v>0</v>
      </c>
      <c r="J53" s="191" t="str">
        <f>IF(I55=0,"",I53/I55*100)</f>
        <v/>
      </c>
    </row>
    <row r="54" spans="1:10" ht="36.75" customHeight="1" x14ac:dyDescent="0.25">
      <c r="A54" s="180"/>
      <c r="B54" s="185" t="s">
        <v>71</v>
      </c>
      <c r="C54" s="186" t="s">
        <v>72</v>
      </c>
      <c r="D54" s="187"/>
      <c r="E54" s="187"/>
      <c r="F54" s="194" t="s">
        <v>24</v>
      </c>
      <c r="G54" s="195"/>
      <c r="H54" s="195"/>
      <c r="I54" s="195">
        <f>'SO 04 2 Pol'!G68</f>
        <v>0</v>
      </c>
      <c r="J54" s="191" t="str">
        <f>IF(I55=0,"",I54/I55*100)</f>
        <v/>
      </c>
    </row>
    <row r="55" spans="1:10" ht="25.5" customHeight="1" x14ac:dyDescent="0.25">
      <c r="A55" s="181"/>
      <c r="B55" s="188" t="s">
        <v>1</v>
      </c>
      <c r="C55" s="189"/>
      <c r="D55" s="190"/>
      <c r="E55" s="190"/>
      <c r="F55" s="196"/>
      <c r="G55" s="197"/>
      <c r="H55" s="197"/>
      <c r="I55" s="197">
        <f>SUM(I53:I54)</f>
        <v>0</v>
      </c>
      <c r="J55" s="192">
        <f>SUM(J53:J54)</f>
        <v>0</v>
      </c>
    </row>
    <row r="56" spans="1:10" x14ac:dyDescent="0.25">
      <c r="F56" s="137"/>
      <c r="G56" s="137"/>
      <c r="H56" s="137"/>
      <c r="I56" s="137"/>
      <c r="J56" s="193"/>
    </row>
    <row r="57" spans="1:10" x14ac:dyDescent="0.25">
      <c r="F57" s="137"/>
      <c r="G57" s="137"/>
      <c r="H57" s="137"/>
      <c r="I57" s="137"/>
      <c r="J57" s="193"/>
    </row>
    <row r="58" spans="1:10" x14ac:dyDescent="0.25">
      <c r="F58" s="137"/>
      <c r="G58" s="137"/>
      <c r="H58" s="137"/>
      <c r="I58" s="137"/>
      <c r="J58" s="193"/>
    </row>
  </sheetData>
  <sheetProtection algorithmName="SHA-512" hashValue="8mIazTX4Gk95e8I6Po8Laua2+YdcdPBKyyht9vEVU/ZoOm2n/jX+FnZNrtw1pk8FgFQeoXm6mz+Lav+yToLnAQ==" saltValue="PzzBu1Q49Qd2xz79LoUPew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8">
    <mergeCell ref="C53:E53"/>
    <mergeCell ref="C54:E54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104" t="s">
        <v>6</v>
      </c>
      <c r="B1" s="104"/>
      <c r="C1" s="105"/>
      <c r="D1" s="104"/>
      <c r="E1" s="104"/>
      <c r="F1" s="104"/>
      <c r="G1" s="104"/>
    </row>
    <row r="2" spans="1:7" ht="24.9" customHeight="1" x14ac:dyDescent="0.25">
      <c r="A2" s="50" t="s">
        <v>7</v>
      </c>
      <c r="B2" s="49"/>
      <c r="C2" s="106"/>
      <c r="D2" s="106"/>
      <c r="E2" s="106"/>
      <c r="F2" s="106"/>
      <c r="G2" s="107"/>
    </row>
    <row r="3" spans="1:7" ht="24.9" customHeight="1" x14ac:dyDescent="0.25">
      <c r="A3" s="50" t="s">
        <v>8</v>
      </c>
      <c r="B3" s="49"/>
      <c r="C3" s="106"/>
      <c r="D3" s="106"/>
      <c r="E3" s="106"/>
      <c r="F3" s="106"/>
      <c r="G3" s="107"/>
    </row>
    <row r="4" spans="1:7" ht="24.9" customHeight="1" x14ac:dyDescent="0.25">
      <c r="A4" s="50" t="s">
        <v>9</v>
      </c>
      <c r="B4" s="49"/>
      <c r="C4" s="106"/>
      <c r="D4" s="106"/>
      <c r="E4" s="106"/>
      <c r="F4" s="106"/>
      <c r="G4" s="107"/>
    </row>
    <row r="5" spans="1:7" x14ac:dyDescent="0.25">
      <c r="B5" s="4"/>
      <c r="C5" s="5"/>
      <c r="D5" s="6"/>
    </row>
  </sheetData>
  <sheetProtection algorithmName="SHA-512" hashValue="GqYM8iajmTsRIz0CVAxczPKrd5IAvJhl89t+Ale8sHSWqTnr+Bn0ur16xnp8r87bDwFfo/feQb0sA/4mPZdMiw==" saltValue="vXI7OmW/nzXJEEyYJ0dpnw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33B2E-CA16-4E82-AA90-CA82CCF6D48F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8" customWidth="1"/>
    <col min="3" max="3" width="63.33203125" style="178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9" t="s">
        <v>75</v>
      </c>
      <c r="B1" s="199"/>
      <c r="C1" s="199"/>
      <c r="D1" s="199"/>
      <c r="E1" s="199"/>
      <c r="F1" s="199"/>
      <c r="G1" s="199"/>
      <c r="AG1" t="s">
        <v>76</v>
      </c>
    </row>
    <row r="2" spans="1:60" ht="25.05" customHeight="1" x14ac:dyDescent="0.25">
      <c r="A2" s="200" t="s">
        <v>7</v>
      </c>
      <c r="B2" s="49" t="s">
        <v>49</v>
      </c>
      <c r="C2" s="203" t="s">
        <v>50</v>
      </c>
      <c r="D2" s="201"/>
      <c r="E2" s="201"/>
      <c r="F2" s="201"/>
      <c r="G2" s="202"/>
      <c r="AG2" t="s">
        <v>77</v>
      </c>
    </row>
    <row r="3" spans="1:60" ht="25.05" customHeight="1" x14ac:dyDescent="0.25">
      <c r="A3" s="200" t="s">
        <v>8</v>
      </c>
      <c r="B3" s="49" t="s">
        <v>45</v>
      </c>
      <c r="C3" s="203" t="s">
        <v>46</v>
      </c>
      <c r="D3" s="201"/>
      <c r="E3" s="201"/>
      <c r="F3" s="201"/>
      <c r="G3" s="202"/>
      <c r="AC3" s="178" t="s">
        <v>77</v>
      </c>
      <c r="AG3" t="s">
        <v>78</v>
      </c>
    </row>
    <row r="4" spans="1:60" ht="25.05" customHeight="1" x14ac:dyDescent="0.25">
      <c r="A4" s="204" t="s">
        <v>9</v>
      </c>
      <c r="B4" s="205" t="s">
        <v>43</v>
      </c>
      <c r="C4" s="206" t="s">
        <v>44</v>
      </c>
      <c r="D4" s="207"/>
      <c r="E4" s="207"/>
      <c r="F4" s="207"/>
      <c r="G4" s="208"/>
      <c r="AG4" t="s">
        <v>79</v>
      </c>
    </row>
    <row r="5" spans="1:60" x14ac:dyDescent="0.25">
      <c r="D5" s="10"/>
    </row>
    <row r="6" spans="1:60" ht="39.6" x14ac:dyDescent="0.25">
      <c r="A6" s="210" t="s">
        <v>80</v>
      </c>
      <c r="B6" s="212" t="s">
        <v>81</v>
      </c>
      <c r="C6" s="212" t="s">
        <v>82</v>
      </c>
      <c r="D6" s="211" t="s">
        <v>83</v>
      </c>
      <c r="E6" s="210" t="s">
        <v>84</v>
      </c>
      <c r="F6" s="209" t="s">
        <v>85</v>
      </c>
      <c r="G6" s="210" t="s">
        <v>29</v>
      </c>
      <c r="H6" s="213" t="s">
        <v>30</v>
      </c>
      <c r="I6" s="213" t="s">
        <v>86</v>
      </c>
      <c r="J6" s="213" t="s">
        <v>31</v>
      </c>
      <c r="K6" s="213" t="s">
        <v>87</v>
      </c>
      <c r="L6" s="213" t="s">
        <v>88</v>
      </c>
      <c r="M6" s="213" t="s">
        <v>89</v>
      </c>
      <c r="N6" s="213" t="s">
        <v>90</v>
      </c>
      <c r="O6" s="213" t="s">
        <v>91</v>
      </c>
      <c r="P6" s="213" t="s">
        <v>92</v>
      </c>
      <c r="Q6" s="213" t="s">
        <v>93</v>
      </c>
      <c r="R6" s="213" t="s">
        <v>94</v>
      </c>
      <c r="S6" s="213" t="s">
        <v>95</v>
      </c>
      <c r="T6" s="213" t="s">
        <v>96</v>
      </c>
      <c r="U6" s="213" t="s">
        <v>97</v>
      </c>
      <c r="V6" s="213" t="s">
        <v>98</v>
      </c>
      <c r="W6" s="213" t="s">
        <v>99</v>
      </c>
      <c r="X6" s="213" t="s">
        <v>100</v>
      </c>
      <c r="Y6" s="213" t="s">
        <v>101</v>
      </c>
    </row>
    <row r="7" spans="1:60" hidden="1" x14ac:dyDescent="0.25">
      <c r="A7" s="3"/>
      <c r="B7" s="4"/>
      <c r="C7" s="4"/>
      <c r="D7" s="6"/>
      <c r="E7" s="215"/>
      <c r="F7" s="216"/>
      <c r="G7" s="216"/>
      <c r="H7" s="216"/>
      <c r="I7" s="216"/>
      <c r="J7" s="216"/>
      <c r="K7" s="216"/>
      <c r="L7" s="216"/>
      <c r="M7" s="216"/>
      <c r="N7" s="215"/>
      <c r="O7" s="215"/>
      <c r="P7" s="215"/>
      <c r="Q7" s="215"/>
      <c r="R7" s="216"/>
      <c r="S7" s="216"/>
      <c r="T7" s="216"/>
      <c r="U7" s="216"/>
      <c r="V7" s="216"/>
      <c r="W7" s="216"/>
      <c r="X7" s="216"/>
      <c r="Y7" s="216"/>
    </row>
    <row r="8" spans="1:60" x14ac:dyDescent="0.25">
      <c r="A8" s="228" t="s">
        <v>102</v>
      </c>
      <c r="B8" s="229" t="s">
        <v>69</v>
      </c>
      <c r="C8" s="249" t="s">
        <v>70</v>
      </c>
      <c r="D8" s="230"/>
      <c r="E8" s="231"/>
      <c r="F8" s="232"/>
      <c r="G8" s="232">
        <f>SUMIF(AG9:AG67,"&lt;&gt;NOR",G9:G67)</f>
        <v>0</v>
      </c>
      <c r="H8" s="232"/>
      <c r="I8" s="232">
        <f>SUM(I9:I67)</f>
        <v>0</v>
      </c>
      <c r="J8" s="232"/>
      <c r="K8" s="232">
        <f>SUM(K9:K67)</f>
        <v>0</v>
      </c>
      <c r="L8" s="232"/>
      <c r="M8" s="232">
        <f>SUM(M9:M67)</f>
        <v>0</v>
      </c>
      <c r="N8" s="231"/>
      <c r="O8" s="231">
        <f>SUM(O9:O67)</f>
        <v>27.700000000000003</v>
      </c>
      <c r="P8" s="231"/>
      <c r="Q8" s="231">
        <f>SUM(Q9:Q67)</f>
        <v>0</v>
      </c>
      <c r="R8" s="232"/>
      <c r="S8" s="232"/>
      <c r="T8" s="233"/>
      <c r="U8" s="227"/>
      <c r="V8" s="227">
        <f>SUM(V9:V67)</f>
        <v>0</v>
      </c>
      <c r="W8" s="227"/>
      <c r="X8" s="227"/>
      <c r="Y8" s="227"/>
      <c r="AG8" t="s">
        <v>103</v>
      </c>
    </row>
    <row r="9" spans="1:60" outlineLevel="1" x14ac:dyDescent="0.25">
      <c r="A9" s="235">
        <v>1</v>
      </c>
      <c r="B9" s="236" t="s">
        <v>104</v>
      </c>
      <c r="C9" s="250" t="s">
        <v>105</v>
      </c>
      <c r="D9" s="237" t="s">
        <v>106</v>
      </c>
      <c r="E9" s="238">
        <v>33</v>
      </c>
      <c r="F9" s="239"/>
      <c r="G9" s="240">
        <f>ROUND(E9*F9,2)</f>
        <v>0</v>
      </c>
      <c r="H9" s="239"/>
      <c r="I9" s="240">
        <f>ROUND(E9*H9,2)</f>
        <v>0</v>
      </c>
      <c r="J9" s="239"/>
      <c r="K9" s="240">
        <f>ROUND(E9*J9,2)</f>
        <v>0</v>
      </c>
      <c r="L9" s="240">
        <v>21</v>
      </c>
      <c r="M9" s="240">
        <f>G9*(1+L9/100)</f>
        <v>0</v>
      </c>
      <c r="N9" s="238">
        <v>0</v>
      </c>
      <c r="O9" s="238">
        <f>ROUND(E9*N9,2)</f>
        <v>0</v>
      </c>
      <c r="P9" s="238">
        <v>0</v>
      </c>
      <c r="Q9" s="238">
        <f>ROUND(E9*P9,2)</f>
        <v>0</v>
      </c>
      <c r="R9" s="240"/>
      <c r="S9" s="240" t="s">
        <v>107</v>
      </c>
      <c r="T9" s="241" t="s">
        <v>108</v>
      </c>
      <c r="U9" s="224">
        <v>0</v>
      </c>
      <c r="V9" s="224">
        <f>ROUND(E9*U9,2)</f>
        <v>0</v>
      </c>
      <c r="W9" s="224"/>
      <c r="X9" s="224" t="s">
        <v>109</v>
      </c>
      <c r="Y9" s="224" t="s">
        <v>110</v>
      </c>
      <c r="Z9" s="214"/>
      <c r="AA9" s="214"/>
      <c r="AB9" s="214"/>
      <c r="AC9" s="214"/>
      <c r="AD9" s="214"/>
      <c r="AE9" s="214"/>
      <c r="AF9" s="214"/>
      <c r="AG9" s="214" t="s">
        <v>111</v>
      </c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214"/>
      <c r="AW9" s="214"/>
      <c r="AX9" s="214"/>
      <c r="AY9" s="214"/>
      <c r="AZ9" s="214"/>
      <c r="BA9" s="214"/>
      <c r="BB9" s="214"/>
      <c r="BC9" s="214"/>
      <c r="BD9" s="214"/>
      <c r="BE9" s="214"/>
      <c r="BF9" s="214"/>
      <c r="BG9" s="214"/>
      <c r="BH9" s="214"/>
    </row>
    <row r="10" spans="1:60" outlineLevel="2" x14ac:dyDescent="0.25">
      <c r="A10" s="221"/>
      <c r="B10" s="222"/>
      <c r="C10" s="251" t="s">
        <v>112</v>
      </c>
      <c r="D10" s="225"/>
      <c r="E10" s="226"/>
      <c r="F10" s="224"/>
      <c r="G10" s="224"/>
      <c r="H10" s="224"/>
      <c r="I10" s="224"/>
      <c r="J10" s="224"/>
      <c r="K10" s="224"/>
      <c r="L10" s="224"/>
      <c r="M10" s="224"/>
      <c r="N10" s="223"/>
      <c r="O10" s="223"/>
      <c r="P10" s="223"/>
      <c r="Q10" s="223"/>
      <c r="R10" s="224"/>
      <c r="S10" s="224"/>
      <c r="T10" s="224"/>
      <c r="U10" s="224"/>
      <c r="V10" s="224"/>
      <c r="W10" s="224"/>
      <c r="X10" s="224"/>
      <c r="Y10" s="224"/>
      <c r="Z10" s="214"/>
      <c r="AA10" s="214"/>
      <c r="AB10" s="214"/>
      <c r="AC10" s="214"/>
      <c r="AD10" s="214"/>
      <c r="AE10" s="214"/>
      <c r="AF10" s="214"/>
      <c r="AG10" s="214" t="s">
        <v>113</v>
      </c>
      <c r="AH10" s="214">
        <v>0</v>
      </c>
      <c r="AI10" s="214"/>
      <c r="AJ10" s="214"/>
      <c r="AK10" s="214"/>
      <c r="AL10" s="214"/>
      <c r="AM10" s="214"/>
      <c r="AN10" s="214"/>
      <c r="AO10" s="214"/>
      <c r="AP10" s="214"/>
      <c r="AQ10" s="214"/>
      <c r="AR10" s="214"/>
      <c r="AS10" s="214"/>
      <c r="AT10" s="214"/>
      <c r="AU10" s="214"/>
      <c r="AV10" s="214"/>
      <c r="AW10" s="214"/>
      <c r="AX10" s="214"/>
      <c r="AY10" s="214"/>
      <c r="AZ10" s="214"/>
      <c r="BA10" s="214"/>
      <c r="BB10" s="214"/>
      <c r="BC10" s="214"/>
      <c r="BD10" s="214"/>
      <c r="BE10" s="214"/>
      <c r="BF10" s="214"/>
      <c r="BG10" s="214"/>
      <c r="BH10" s="214"/>
    </row>
    <row r="11" spans="1:60" outlineLevel="3" x14ac:dyDescent="0.25">
      <c r="A11" s="221"/>
      <c r="B11" s="222"/>
      <c r="C11" s="251" t="s">
        <v>114</v>
      </c>
      <c r="D11" s="225"/>
      <c r="E11" s="226">
        <v>33</v>
      </c>
      <c r="F11" s="224"/>
      <c r="G11" s="224"/>
      <c r="H11" s="224"/>
      <c r="I11" s="224"/>
      <c r="J11" s="224"/>
      <c r="K11" s="224"/>
      <c r="L11" s="224"/>
      <c r="M11" s="224"/>
      <c r="N11" s="223"/>
      <c r="O11" s="223"/>
      <c r="P11" s="223"/>
      <c r="Q11" s="223"/>
      <c r="R11" s="224"/>
      <c r="S11" s="224"/>
      <c r="T11" s="224"/>
      <c r="U11" s="224"/>
      <c r="V11" s="224"/>
      <c r="W11" s="224"/>
      <c r="X11" s="224"/>
      <c r="Y11" s="224"/>
      <c r="Z11" s="214"/>
      <c r="AA11" s="214"/>
      <c r="AB11" s="214"/>
      <c r="AC11" s="214"/>
      <c r="AD11" s="214"/>
      <c r="AE11" s="214"/>
      <c r="AF11" s="214"/>
      <c r="AG11" s="214" t="s">
        <v>113</v>
      </c>
      <c r="AH11" s="214">
        <v>0</v>
      </c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  <c r="AY11" s="214"/>
      <c r="AZ11" s="214"/>
      <c r="BA11" s="214"/>
      <c r="BB11" s="214"/>
      <c r="BC11" s="214"/>
      <c r="BD11" s="214"/>
      <c r="BE11" s="214"/>
      <c r="BF11" s="214"/>
      <c r="BG11" s="214"/>
      <c r="BH11" s="214"/>
    </row>
    <row r="12" spans="1:60" outlineLevel="1" x14ac:dyDescent="0.25">
      <c r="A12" s="235">
        <v>2</v>
      </c>
      <c r="B12" s="236" t="s">
        <v>115</v>
      </c>
      <c r="C12" s="250" t="s">
        <v>116</v>
      </c>
      <c r="D12" s="237" t="s">
        <v>106</v>
      </c>
      <c r="E12" s="238">
        <v>33</v>
      </c>
      <c r="F12" s="239"/>
      <c r="G12" s="240">
        <f>ROUND(E12*F12,2)</f>
        <v>0</v>
      </c>
      <c r="H12" s="239"/>
      <c r="I12" s="240">
        <f>ROUND(E12*H12,2)</f>
        <v>0</v>
      </c>
      <c r="J12" s="239"/>
      <c r="K12" s="240">
        <f>ROUND(E12*J12,2)</f>
        <v>0</v>
      </c>
      <c r="L12" s="240">
        <v>21</v>
      </c>
      <c r="M12" s="240">
        <f>G12*(1+L12/100)</f>
        <v>0</v>
      </c>
      <c r="N12" s="238">
        <v>0</v>
      </c>
      <c r="O12" s="238">
        <f>ROUND(E12*N12,2)</f>
        <v>0</v>
      </c>
      <c r="P12" s="238">
        <v>0</v>
      </c>
      <c r="Q12" s="238">
        <f>ROUND(E12*P12,2)</f>
        <v>0</v>
      </c>
      <c r="R12" s="240"/>
      <c r="S12" s="240" t="s">
        <v>107</v>
      </c>
      <c r="T12" s="241" t="s">
        <v>108</v>
      </c>
      <c r="U12" s="224">
        <v>0</v>
      </c>
      <c r="V12" s="224">
        <f>ROUND(E12*U12,2)</f>
        <v>0</v>
      </c>
      <c r="W12" s="224"/>
      <c r="X12" s="224" t="s">
        <v>109</v>
      </c>
      <c r="Y12" s="224" t="s">
        <v>110</v>
      </c>
      <c r="Z12" s="214"/>
      <c r="AA12" s="214"/>
      <c r="AB12" s="214"/>
      <c r="AC12" s="214"/>
      <c r="AD12" s="214"/>
      <c r="AE12" s="214"/>
      <c r="AF12" s="214"/>
      <c r="AG12" s="214" t="s">
        <v>111</v>
      </c>
      <c r="AH12" s="214"/>
      <c r="AI12" s="214"/>
      <c r="AJ12" s="214"/>
      <c r="AK12" s="214"/>
      <c r="AL12" s="214"/>
      <c r="AM12" s="214"/>
      <c r="AN12" s="214"/>
      <c r="AO12" s="214"/>
      <c r="AP12" s="214"/>
      <c r="AQ12" s="214"/>
      <c r="AR12" s="214"/>
      <c r="AS12" s="214"/>
      <c r="AT12" s="214"/>
      <c r="AU12" s="214"/>
      <c r="AV12" s="214"/>
      <c r="AW12" s="214"/>
      <c r="AX12" s="214"/>
      <c r="AY12" s="214"/>
      <c r="AZ12" s="214"/>
      <c r="BA12" s="214"/>
      <c r="BB12" s="214"/>
      <c r="BC12" s="214"/>
      <c r="BD12" s="214"/>
      <c r="BE12" s="214"/>
      <c r="BF12" s="214"/>
      <c r="BG12" s="214"/>
      <c r="BH12" s="214"/>
    </row>
    <row r="13" spans="1:60" outlineLevel="2" x14ac:dyDescent="0.25">
      <c r="A13" s="221"/>
      <c r="B13" s="222"/>
      <c r="C13" s="251" t="s">
        <v>112</v>
      </c>
      <c r="D13" s="225"/>
      <c r="E13" s="226"/>
      <c r="F13" s="224"/>
      <c r="G13" s="224"/>
      <c r="H13" s="224"/>
      <c r="I13" s="224"/>
      <c r="J13" s="224"/>
      <c r="K13" s="224"/>
      <c r="L13" s="224"/>
      <c r="M13" s="224"/>
      <c r="N13" s="223"/>
      <c r="O13" s="223"/>
      <c r="P13" s="223"/>
      <c r="Q13" s="223"/>
      <c r="R13" s="224"/>
      <c r="S13" s="224"/>
      <c r="T13" s="224"/>
      <c r="U13" s="224"/>
      <c r="V13" s="224"/>
      <c r="W13" s="224"/>
      <c r="X13" s="224"/>
      <c r="Y13" s="224"/>
      <c r="Z13" s="214"/>
      <c r="AA13" s="214"/>
      <c r="AB13" s="214"/>
      <c r="AC13" s="214"/>
      <c r="AD13" s="214"/>
      <c r="AE13" s="214"/>
      <c r="AF13" s="214"/>
      <c r="AG13" s="214" t="s">
        <v>113</v>
      </c>
      <c r="AH13" s="214">
        <v>0</v>
      </c>
      <c r="AI13" s="214"/>
      <c r="AJ13" s="214"/>
      <c r="AK13" s="214"/>
      <c r="AL13" s="214"/>
      <c r="AM13" s="214"/>
      <c r="AN13" s="214"/>
      <c r="AO13" s="214"/>
      <c r="AP13" s="214"/>
      <c r="AQ13" s="214"/>
      <c r="AR13" s="214"/>
      <c r="AS13" s="214"/>
      <c r="AT13" s="214"/>
      <c r="AU13" s="214"/>
      <c r="AV13" s="214"/>
      <c r="AW13" s="214"/>
      <c r="AX13" s="214"/>
      <c r="AY13" s="214"/>
      <c r="AZ13" s="214"/>
      <c r="BA13" s="214"/>
      <c r="BB13" s="214"/>
      <c r="BC13" s="214"/>
      <c r="BD13" s="214"/>
      <c r="BE13" s="214"/>
      <c r="BF13" s="214"/>
      <c r="BG13" s="214"/>
      <c r="BH13" s="214"/>
    </row>
    <row r="14" spans="1:60" outlineLevel="3" x14ac:dyDescent="0.25">
      <c r="A14" s="221"/>
      <c r="B14" s="222"/>
      <c r="C14" s="251" t="s">
        <v>114</v>
      </c>
      <c r="D14" s="225"/>
      <c r="E14" s="226">
        <v>33</v>
      </c>
      <c r="F14" s="224"/>
      <c r="G14" s="224"/>
      <c r="H14" s="224"/>
      <c r="I14" s="224"/>
      <c r="J14" s="224"/>
      <c r="K14" s="224"/>
      <c r="L14" s="224"/>
      <c r="M14" s="224"/>
      <c r="N14" s="223"/>
      <c r="O14" s="223"/>
      <c r="P14" s="223"/>
      <c r="Q14" s="223"/>
      <c r="R14" s="224"/>
      <c r="S14" s="224"/>
      <c r="T14" s="224"/>
      <c r="U14" s="224"/>
      <c r="V14" s="224"/>
      <c r="W14" s="224"/>
      <c r="X14" s="224"/>
      <c r="Y14" s="224"/>
      <c r="Z14" s="214"/>
      <c r="AA14" s="214"/>
      <c r="AB14" s="214"/>
      <c r="AC14" s="214"/>
      <c r="AD14" s="214"/>
      <c r="AE14" s="214"/>
      <c r="AF14" s="214"/>
      <c r="AG14" s="214" t="s">
        <v>113</v>
      </c>
      <c r="AH14" s="214">
        <v>0</v>
      </c>
      <c r="AI14" s="214"/>
      <c r="AJ14" s="214"/>
      <c r="AK14" s="214"/>
      <c r="AL14" s="214"/>
      <c r="AM14" s="214"/>
      <c r="AN14" s="214"/>
      <c r="AO14" s="214"/>
      <c r="AP14" s="214"/>
      <c r="AQ14" s="214"/>
      <c r="AR14" s="214"/>
      <c r="AS14" s="214"/>
      <c r="AT14" s="214"/>
      <c r="AU14" s="214"/>
      <c r="AV14" s="214"/>
      <c r="AW14" s="214"/>
      <c r="AX14" s="214"/>
      <c r="AY14" s="214"/>
      <c r="AZ14" s="214"/>
      <c r="BA14" s="214"/>
      <c r="BB14" s="214"/>
      <c r="BC14" s="214"/>
      <c r="BD14" s="214"/>
      <c r="BE14" s="214"/>
      <c r="BF14" s="214"/>
      <c r="BG14" s="214"/>
      <c r="BH14" s="214"/>
    </row>
    <row r="15" spans="1:60" outlineLevel="1" x14ac:dyDescent="0.25">
      <c r="A15" s="235">
        <v>3</v>
      </c>
      <c r="B15" s="236" t="s">
        <v>117</v>
      </c>
      <c r="C15" s="250" t="s">
        <v>118</v>
      </c>
      <c r="D15" s="237" t="s">
        <v>106</v>
      </c>
      <c r="E15" s="238">
        <v>11</v>
      </c>
      <c r="F15" s="239"/>
      <c r="G15" s="240">
        <f>ROUND(E15*F15,2)</f>
        <v>0</v>
      </c>
      <c r="H15" s="239"/>
      <c r="I15" s="240">
        <f>ROUND(E15*H15,2)</f>
        <v>0</v>
      </c>
      <c r="J15" s="239"/>
      <c r="K15" s="240">
        <f>ROUND(E15*J15,2)</f>
        <v>0</v>
      </c>
      <c r="L15" s="240">
        <v>21</v>
      </c>
      <c r="M15" s="240">
        <f>G15*(1+L15/100)</f>
        <v>0</v>
      </c>
      <c r="N15" s="238">
        <v>0</v>
      </c>
      <c r="O15" s="238">
        <f>ROUND(E15*N15,2)</f>
        <v>0</v>
      </c>
      <c r="P15" s="238">
        <v>0</v>
      </c>
      <c r="Q15" s="238">
        <f>ROUND(E15*P15,2)</f>
        <v>0</v>
      </c>
      <c r="R15" s="240"/>
      <c r="S15" s="240" t="s">
        <v>107</v>
      </c>
      <c r="T15" s="241" t="s">
        <v>108</v>
      </c>
      <c r="U15" s="224">
        <v>0</v>
      </c>
      <c r="V15" s="224">
        <f>ROUND(E15*U15,2)</f>
        <v>0</v>
      </c>
      <c r="W15" s="224"/>
      <c r="X15" s="224" t="s">
        <v>109</v>
      </c>
      <c r="Y15" s="224" t="s">
        <v>110</v>
      </c>
      <c r="Z15" s="214"/>
      <c r="AA15" s="214"/>
      <c r="AB15" s="214"/>
      <c r="AC15" s="214"/>
      <c r="AD15" s="214"/>
      <c r="AE15" s="214"/>
      <c r="AF15" s="214"/>
      <c r="AG15" s="214" t="s">
        <v>111</v>
      </c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  <c r="BG15" s="214"/>
      <c r="BH15" s="214"/>
    </row>
    <row r="16" spans="1:60" outlineLevel="2" x14ac:dyDescent="0.25">
      <c r="A16" s="221"/>
      <c r="B16" s="222"/>
      <c r="C16" s="251" t="s">
        <v>119</v>
      </c>
      <c r="D16" s="225"/>
      <c r="E16" s="226"/>
      <c r="F16" s="224"/>
      <c r="G16" s="224"/>
      <c r="H16" s="224"/>
      <c r="I16" s="224"/>
      <c r="J16" s="224"/>
      <c r="K16" s="224"/>
      <c r="L16" s="224"/>
      <c r="M16" s="224"/>
      <c r="N16" s="223"/>
      <c r="O16" s="223"/>
      <c r="P16" s="223"/>
      <c r="Q16" s="223"/>
      <c r="R16" s="224"/>
      <c r="S16" s="224"/>
      <c r="T16" s="224"/>
      <c r="U16" s="224"/>
      <c r="V16" s="224"/>
      <c r="W16" s="224"/>
      <c r="X16" s="224"/>
      <c r="Y16" s="224"/>
      <c r="Z16" s="214"/>
      <c r="AA16" s="214"/>
      <c r="AB16" s="214"/>
      <c r="AC16" s="214"/>
      <c r="AD16" s="214"/>
      <c r="AE16" s="214"/>
      <c r="AF16" s="214"/>
      <c r="AG16" s="214" t="s">
        <v>113</v>
      </c>
      <c r="AH16" s="214">
        <v>0</v>
      </c>
      <c r="AI16" s="214"/>
      <c r="AJ16" s="214"/>
      <c r="AK16" s="214"/>
      <c r="AL16" s="214"/>
      <c r="AM16" s="214"/>
      <c r="AN16" s="214"/>
      <c r="AO16" s="214"/>
      <c r="AP16" s="214"/>
      <c r="AQ16" s="214"/>
      <c r="AR16" s="214"/>
      <c r="AS16" s="214"/>
      <c r="AT16" s="214"/>
      <c r="AU16" s="214"/>
      <c r="AV16" s="214"/>
      <c r="AW16" s="214"/>
      <c r="AX16" s="214"/>
      <c r="AY16" s="214"/>
      <c r="AZ16" s="214"/>
      <c r="BA16" s="214"/>
      <c r="BB16" s="214"/>
      <c r="BC16" s="214"/>
      <c r="BD16" s="214"/>
      <c r="BE16" s="214"/>
      <c r="BF16" s="214"/>
      <c r="BG16" s="214"/>
      <c r="BH16" s="214"/>
    </row>
    <row r="17" spans="1:60" outlineLevel="3" x14ac:dyDescent="0.25">
      <c r="A17" s="221"/>
      <c r="B17" s="222"/>
      <c r="C17" s="251" t="s">
        <v>120</v>
      </c>
      <c r="D17" s="225"/>
      <c r="E17" s="226">
        <v>11</v>
      </c>
      <c r="F17" s="224"/>
      <c r="G17" s="224"/>
      <c r="H17" s="224"/>
      <c r="I17" s="224"/>
      <c r="J17" s="224"/>
      <c r="K17" s="224"/>
      <c r="L17" s="224"/>
      <c r="M17" s="224"/>
      <c r="N17" s="223"/>
      <c r="O17" s="223"/>
      <c r="P17" s="223"/>
      <c r="Q17" s="223"/>
      <c r="R17" s="224"/>
      <c r="S17" s="224"/>
      <c r="T17" s="224"/>
      <c r="U17" s="224"/>
      <c r="V17" s="224"/>
      <c r="W17" s="224"/>
      <c r="X17" s="224"/>
      <c r="Y17" s="224"/>
      <c r="Z17" s="214"/>
      <c r="AA17" s="214"/>
      <c r="AB17" s="214"/>
      <c r="AC17" s="214"/>
      <c r="AD17" s="214"/>
      <c r="AE17" s="214"/>
      <c r="AF17" s="214"/>
      <c r="AG17" s="214" t="s">
        <v>113</v>
      </c>
      <c r="AH17" s="214">
        <v>0</v>
      </c>
      <c r="AI17" s="214"/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214"/>
      <c r="BC17" s="214"/>
      <c r="BD17" s="214"/>
      <c r="BE17" s="214"/>
      <c r="BF17" s="214"/>
      <c r="BG17" s="214"/>
      <c r="BH17" s="214"/>
    </row>
    <row r="18" spans="1:60" outlineLevel="1" x14ac:dyDescent="0.25">
      <c r="A18" s="235">
        <v>4</v>
      </c>
      <c r="B18" s="236" t="s">
        <v>121</v>
      </c>
      <c r="C18" s="250" t="s">
        <v>122</v>
      </c>
      <c r="D18" s="237" t="s">
        <v>106</v>
      </c>
      <c r="E18" s="238">
        <v>11</v>
      </c>
      <c r="F18" s="239"/>
      <c r="G18" s="240">
        <f>ROUND(E18*F18,2)</f>
        <v>0</v>
      </c>
      <c r="H18" s="239"/>
      <c r="I18" s="240">
        <f>ROUND(E18*H18,2)</f>
        <v>0</v>
      </c>
      <c r="J18" s="239"/>
      <c r="K18" s="240">
        <f>ROUND(E18*J18,2)</f>
        <v>0</v>
      </c>
      <c r="L18" s="240">
        <v>21</v>
      </c>
      <c r="M18" s="240">
        <f>G18*(1+L18/100)</f>
        <v>0</v>
      </c>
      <c r="N18" s="238">
        <v>0</v>
      </c>
      <c r="O18" s="238">
        <f>ROUND(E18*N18,2)</f>
        <v>0</v>
      </c>
      <c r="P18" s="238">
        <v>0</v>
      </c>
      <c r="Q18" s="238">
        <f>ROUND(E18*P18,2)</f>
        <v>0</v>
      </c>
      <c r="R18" s="240"/>
      <c r="S18" s="240" t="s">
        <v>107</v>
      </c>
      <c r="T18" s="241" t="s">
        <v>108</v>
      </c>
      <c r="U18" s="224">
        <v>0</v>
      </c>
      <c r="V18" s="224">
        <f>ROUND(E18*U18,2)</f>
        <v>0</v>
      </c>
      <c r="W18" s="224"/>
      <c r="X18" s="224" t="s">
        <v>109</v>
      </c>
      <c r="Y18" s="224" t="s">
        <v>110</v>
      </c>
      <c r="Z18" s="214"/>
      <c r="AA18" s="214"/>
      <c r="AB18" s="214"/>
      <c r="AC18" s="214"/>
      <c r="AD18" s="214"/>
      <c r="AE18" s="214"/>
      <c r="AF18" s="214"/>
      <c r="AG18" s="214" t="s">
        <v>111</v>
      </c>
      <c r="AH18" s="214"/>
      <c r="AI18" s="214"/>
      <c r="AJ18" s="214"/>
      <c r="AK18" s="214"/>
      <c r="AL18" s="214"/>
      <c r="AM18" s="214"/>
      <c r="AN18" s="214"/>
      <c r="AO18" s="214"/>
      <c r="AP18" s="214"/>
      <c r="AQ18" s="214"/>
      <c r="AR18" s="214"/>
      <c r="AS18" s="214"/>
      <c r="AT18" s="214"/>
      <c r="AU18" s="214"/>
      <c r="AV18" s="214"/>
      <c r="AW18" s="214"/>
      <c r="AX18" s="214"/>
      <c r="AY18" s="214"/>
      <c r="AZ18" s="214"/>
      <c r="BA18" s="214"/>
      <c r="BB18" s="214"/>
      <c r="BC18" s="214"/>
      <c r="BD18" s="214"/>
      <c r="BE18" s="214"/>
      <c r="BF18" s="214"/>
      <c r="BG18" s="214"/>
      <c r="BH18" s="214"/>
    </row>
    <row r="19" spans="1:60" outlineLevel="2" x14ac:dyDescent="0.25">
      <c r="A19" s="221"/>
      <c r="B19" s="222"/>
      <c r="C19" s="251" t="s">
        <v>119</v>
      </c>
      <c r="D19" s="225"/>
      <c r="E19" s="226"/>
      <c r="F19" s="224"/>
      <c r="G19" s="224"/>
      <c r="H19" s="224"/>
      <c r="I19" s="224"/>
      <c r="J19" s="224"/>
      <c r="K19" s="224"/>
      <c r="L19" s="224"/>
      <c r="M19" s="224"/>
      <c r="N19" s="223"/>
      <c r="O19" s="223"/>
      <c r="P19" s="223"/>
      <c r="Q19" s="223"/>
      <c r="R19" s="224"/>
      <c r="S19" s="224"/>
      <c r="T19" s="224"/>
      <c r="U19" s="224"/>
      <c r="V19" s="224"/>
      <c r="W19" s="224"/>
      <c r="X19" s="224"/>
      <c r="Y19" s="224"/>
      <c r="Z19" s="214"/>
      <c r="AA19" s="214"/>
      <c r="AB19" s="214"/>
      <c r="AC19" s="214"/>
      <c r="AD19" s="214"/>
      <c r="AE19" s="214"/>
      <c r="AF19" s="214"/>
      <c r="AG19" s="214" t="s">
        <v>113</v>
      </c>
      <c r="AH19" s="214">
        <v>0</v>
      </c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14"/>
      <c r="BB19" s="214"/>
      <c r="BC19" s="214"/>
      <c r="BD19" s="214"/>
      <c r="BE19" s="214"/>
      <c r="BF19" s="214"/>
      <c r="BG19" s="214"/>
      <c r="BH19" s="214"/>
    </row>
    <row r="20" spans="1:60" outlineLevel="3" x14ac:dyDescent="0.25">
      <c r="A20" s="221"/>
      <c r="B20" s="222"/>
      <c r="C20" s="251" t="s">
        <v>120</v>
      </c>
      <c r="D20" s="225"/>
      <c r="E20" s="226">
        <v>11</v>
      </c>
      <c r="F20" s="224"/>
      <c r="G20" s="224"/>
      <c r="H20" s="224"/>
      <c r="I20" s="224"/>
      <c r="J20" s="224"/>
      <c r="K20" s="224"/>
      <c r="L20" s="224"/>
      <c r="M20" s="224"/>
      <c r="N20" s="223"/>
      <c r="O20" s="223"/>
      <c r="P20" s="223"/>
      <c r="Q20" s="223"/>
      <c r="R20" s="224"/>
      <c r="S20" s="224"/>
      <c r="T20" s="224"/>
      <c r="U20" s="224"/>
      <c r="V20" s="224"/>
      <c r="W20" s="224"/>
      <c r="X20" s="224"/>
      <c r="Y20" s="224"/>
      <c r="Z20" s="214"/>
      <c r="AA20" s="214"/>
      <c r="AB20" s="214"/>
      <c r="AC20" s="214"/>
      <c r="AD20" s="214"/>
      <c r="AE20" s="214"/>
      <c r="AF20" s="214"/>
      <c r="AG20" s="214" t="s">
        <v>113</v>
      </c>
      <c r="AH20" s="214">
        <v>0</v>
      </c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  <c r="AW20" s="214"/>
      <c r="AX20" s="214"/>
      <c r="AY20" s="214"/>
      <c r="AZ20" s="214"/>
      <c r="BA20" s="214"/>
      <c r="BB20" s="214"/>
      <c r="BC20" s="214"/>
      <c r="BD20" s="214"/>
      <c r="BE20" s="214"/>
      <c r="BF20" s="214"/>
      <c r="BG20" s="214"/>
      <c r="BH20" s="214"/>
    </row>
    <row r="21" spans="1:60" outlineLevel="1" x14ac:dyDescent="0.25">
      <c r="A21" s="235">
        <v>5</v>
      </c>
      <c r="B21" s="236" t="s">
        <v>123</v>
      </c>
      <c r="C21" s="250" t="s">
        <v>124</v>
      </c>
      <c r="D21" s="237" t="s">
        <v>106</v>
      </c>
      <c r="E21" s="238">
        <v>33</v>
      </c>
      <c r="F21" s="239"/>
      <c r="G21" s="240">
        <f>ROUND(E21*F21,2)</f>
        <v>0</v>
      </c>
      <c r="H21" s="239"/>
      <c r="I21" s="240">
        <f>ROUND(E21*H21,2)</f>
        <v>0</v>
      </c>
      <c r="J21" s="239"/>
      <c r="K21" s="240">
        <f>ROUND(E21*J21,2)</f>
        <v>0</v>
      </c>
      <c r="L21" s="240">
        <v>21</v>
      </c>
      <c r="M21" s="240">
        <f>G21*(1+L21/100)</f>
        <v>0</v>
      </c>
      <c r="N21" s="238">
        <v>0</v>
      </c>
      <c r="O21" s="238">
        <f>ROUND(E21*N21,2)</f>
        <v>0</v>
      </c>
      <c r="P21" s="238">
        <v>0</v>
      </c>
      <c r="Q21" s="238">
        <f>ROUND(E21*P21,2)</f>
        <v>0</v>
      </c>
      <c r="R21" s="240"/>
      <c r="S21" s="240" t="s">
        <v>107</v>
      </c>
      <c r="T21" s="241" t="s">
        <v>108</v>
      </c>
      <c r="U21" s="224">
        <v>0</v>
      </c>
      <c r="V21" s="224">
        <f>ROUND(E21*U21,2)</f>
        <v>0</v>
      </c>
      <c r="W21" s="224"/>
      <c r="X21" s="224" t="s">
        <v>109</v>
      </c>
      <c r="Y21" s="224" t="s">
        <v>110</v>
      </c>
      <c r="Z21" s="214"/>
      <c r="AA21" s="214"/>
      <c r="AB21" s="214"/>
      <c r="AC21" s="214"/>
      <c r="AD21" s="214"/>
      <c r="AE21" s="214"/>
      <c r="AF21" s="214"/>
      <c r="AG21" s="214" t="s">
        <v>111</v>
      </c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214"/>
      <c r="AU21" s="214"/>
      <c r="AV21" s="214"/>
      <c r="AW21" s="214"/>
      <c r="AX21" s="214"/>
      <c r="AY21" s="214"/>
      <c r="AZ21" s="214"/>
      <c r="BA21" s="214"/>
      <c r="BB21" s="214"/>
      <c r="BC21" s="214"/>
      <c r="BD21" s="214"/>
      <c r="BE21" s="214"/>
      <c r="BF21" s="214"/>
      <c r="BG21" s="214"/>
      <c r="BH21" s="214"/>
    </row>
    <row r="22" spans="1:60" outlineLevel="2" x14ac:dyDescent="0.25">
      <c r="A22" s="221"/>
      <c r="B22" s="222"/>
      <c r="C22" s="251" t="s">
        <v>125</v>
      </c>
      <c r="D22" s="225"/>
      <c r="E22" s="226"/>
      <c r="F22" s="224"/>
      <c r="G22" s="224"/>
      <c r="H22" s="224"/>
      <c r="I22" s="224"/>
      <c r="J22" s="224"/>
      <c r="K22" s="224"/>
      <c r="L22" s="224"/>
      <c r="M22" s="224"/>
      <c r="N22" s="223"/>
      <c r="O22" s="223"/>
      <c r="P22" s="223"/>
      <c r="Q22" s="223"/>
      <c r="R22" s="224"/>
      <c r="S22" s="224"/>
      <c r="T22" s="224"/>
      <c r="U22" s="224"/>
      <c r="V22" s="224"/>
      <c r="W22" s="224"/>
      <c r="X22" s="224"/>
      <c r="Y22" s="224"/>
      <c r="Z22" s="214"/>
      <c r="AA22" s="214"/>
      <c r="AB22" s="214"/>
      <c r="AC22" s="214"/>
      <c r="AD22" s="214"/>
      <c r="AE22" s="214"/>
      <c r="AF22" s="214"/>
      <c r="AG22" s="214" t="s">
        <v>113</v>
      </c>
      <c r="AH22" s="214">
        <v>0</v>
      </c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14"/>
      <c r="AT22" s="214"/>
      <c r="AU22" s="214"/>
      <c r="AV22" s="214"/>
      <c r="AW22" s="214"/>
      <c r="AX22" s="214"/>
      <c r="AY22" s="214"/>
      <c r="AZ22" s="214"/>
      <c r="BA22" s="214"/>
      <c r="BB22" s="214"/>
      <c r="BC22" s="214"/>
      <c r="BD22" s="214"/>
      <c r="BE22" s="214"/>
      <c r="BF22" s="214"/>
      <c r="BG22" s="214"/>
      <c r="BH22" s="214"/>
    </row>
    <row r="23" spans="1:60" outlineLevel="3" x14ac:dyDescent="0.25">
      <c r="A23" s="221"/>
      <c r="B23" s="222"/>
      <c r="C23" s="251" t="s">
        <v>114</v>
      </c>
      <c r="D23" s="225"/>
      <c r="E23" s="226">
        <v>33</v>
      </c>
      <c r="F23" s="224"/>
      <c r="G23" s="224"/>
      <c r="H23" s="224"/>
      <c r="I23" s="224"/>
      <c r="J23" s="224"/>
      <c r="K23" s="224"/>
      <c r="L23" s="224"/>
      <c r="M23" s="224"/>
      <c r="N23" s="223"/>
      <c r="O23" s="223"/>
      <c r="P23" s="223"/>
      <c r="Q23" s="223"/>
      <c r="R23" s="224"/>
      <c r="S23" s="224"/>
      <c r="T23" s="224"/>
      <c r="U23" s="224"/>
      <c r="V23" s="224"/>
      <c r="W23" s="224"/>
      <c r="X23" s="224"/>
      <c r="Y23" s="224"/>
      <c r="Z23" s="214"/>
      <c r="AA23" s="214"/>
      <c r="AB23" s="214"/>
      <c r="AC23" s="214"/>
      <c r="AD23" s="214"/>
      <c r="AE23" s="214"/>
      <c r="AF23" s="214"/>
      <c r="AG23" s="214" t="s">
        <v>113</v>
      </c>
      <c r="AH23" s="214">
        <v>0</v>
      </c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214"/>
      <c r="BB23" s="214"/>
      <c r="BC23" s="214"/>
      <c r="BD23" s="214"/>
      <c r="BE23" s="214"/>
      <c r="BF23" s="214"/>
      <c r="BG23" s="214"/>
      <c r="BH23" s="214"/>
    </row>
    <row r="24" spans="1:60" outlineLevel="1" x14ac:dyDescent="0.25">
      <c r="A24" s="235">
        <v>6</v>
      </c>
      <c r="B24" s="236" t="s">
        <v>126</v>
      </c>
      <c r="C24" s="250" t="s">
        <v>127</v>
      </c>
      <c r="D24" s="237" t="s">
        <v>128</v>
      </c>
      <c r="E24" s="238">
        <v>75</v>
      </c>
      <c r="F24" s="239"/>
      <c r="G24" s="240">
        <f>ROUND(E24*F24,2)</f>
        <v>0</v>
      </c>
      <c r="H24" s="239"/>
      <c r="I24" s="240">
        <f>ROUND(E24*H24,2)</f>
        <v>0</v>
      </c>
      <c r="J24" s="239"/>
      <c r="K24" s="240">
        <f>ROUND(E24*J24,2)</f>
        <v>0</v>
      </c>
      <c r="L24" s="240">
        <v>21</v>
      </c>
      <c r="M24" s="240">
        <f>G24*(1+L24/100)</f>
        <v>0</v>
      </c>
      <c r="N24" s="238">
        <v>0</v>
      </c>
      <c r="O24" s="238">
        <f>ROUND(E24*N24,2)</f>
        <v>0</v>
      </c>
      <c r="P24" s="238">
        <v>0</v>
      </c>
      <c r="Q24" s="238">
        <f>ROUND(E24*P24,2)</f>
        <v>0</v>
      </c>
      <c r="R24" s="240"/>
      <c r="S24" s="240" t="s">
        <v>107</v>
      </c>
      <c r="T24" s="241" t="s">
        <v>108</v>
      </c>
      <c r="U24" s="224">
        <v>0</v>
      </c>
      <c r="V24" s="224">
        <f>ROUND(E24*U24,2)</f>
        <v>0</v>
      </c>
      <c r="W24" s="224"/>
      <c r="X24" s="224" t="s">
        <v>109</v>
      </c>
      <c r="Y24" s="224" t="s">
        <v>110</v>
      </c>
      <c r="Z24" s="214"/>
      <c r="AA24" s="214"/>
      <c r="AB24" s="214"/>
      <c r="AC24" s="214"/>
      <c r="AD24" s="214"/>
      <c r="AE24" s="214"/>
      <c r="AF24" s="214"/>
      <c r="AG24" s="214" t="s">
        <v>111</v>
      </c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4"/>
      <c r="AW24" s="214"/>
      <c r="AX24" s="214"/>
      <c r="AY24" s="214"/>
      <c r="AZ24" s="214"/>
      <c r="BA24" s="214"/>
      <c r="BB24" s="214"/>
      <c r="BC24" s="214"/>
      <c r="BD24" s="214"/>
      <c r="BE24" s="214"/>
      <c r="BF24" s="214"/>
      <c r="BG24" s="214"/>
      <c r="BH24" s="214"/>
    </row>
    <row r="25" spans="1:60" ht="20.399999999999999" outlineLevel="2" x14ac:dyDescent="0.25">
      <c r="A25" s="221"/>
      <c r="B25" s="222"/>
      <c r="C25" s="251" t="s">
        <v>129</v>
      </c>
      <c r="D25" s="225"/>
      <c r="E25" s="226"/>
      <c r="F25" s="224"/>
      <c r="G25" s="224"/>
      <c r="H25" s="224"/>
      <c r="I25" s="224"/>
      <c r="J25" s="224"/>
      <c r="K25" s="224"/>
      <c r="L25" s="224"/>
      <c r="M25" s="224"/>
      <c r="N25" s="223"/>
      <c r="O25" s="223"/>
      <c r="P25" s="223"/>
      <c r="Q25" s="223"/>
      <c r="R25" s="224"/>
      <c r="S25" s="224"/>
      <c r="T25" s="224"/>
      <c r="U25" s="224"/>
      <c r="V25" s="224"/>
      <c r="W25" s="224"/>
      <c r="X25" s="224"/>
      <c r="Y25" s="224"/>
      <c r="Z25" s="214"/>
      <c r="AA25" s="214"/>
      <c r="AB25" s="214"/>
      <c r="AC25" s="214"/>
      <c r="AD25" s="214"/>
      <c r="AE25" s="214"/>
      <c r="AF25" s="214"/>
      <c r="AG25" s="214" t="s">
        <v>113</v>
      </c>
      <c r="AH25" s="214">
        <v>0</v>
      </c>
      <c r="AI25" s="214"/>
      <c r="AJ25" s="214"/>
      <c r="AK25" s="214"/>
      <c r="AL25" s="214"/>
      <c r="AM25" s="214"/>
      <c r="AN25" s="214"/>
      <c r="AO25" s="214"/>
      <c r="AP25" s="214"/>
      <c r="AQ25" s="214"/>
      <c r="AR25" s="214"/>
      <c r="AS25" s="214"/>
      <c r="AT25" s="214"/>
      <c r="AU25" s="214"/>
      <c r="AV25" s="214"/>
      <c r="AW25" s="214"/>
      <c r="AX25" s="214"/>
      <c r="AY25" s="214"/>
      <c r="AZ25" s="214"/>
      <c r="BA25" s="214"/>
      <c r="BB25" s="214"/>
      <c r="BC25" s="214"/>
      <c r="BD25" s="214"/>
      <c r="BE25" s="214"/>
      <c r="BF25" s="214"/>
      <c r="BG25" s="214"/>
      <c r="BH25" s="214"/>
    </row>
    <row r="26" spans="1:60" outlineLevel="3" x14ac:dyDescent="0.25">
      <c r="A26" s="221"/>
      <c r="B26" s="222"/>
      <c r="C26" s="251" t="s">
        <v>130</v>
      </c>
      <c r="D26" s="225"/>
      <c r="E26" s="226">
        <v>75</v>
      </c>
      <c r="F26" s="224"/>
      <c r="G26" s="224"/>
      <c r="H26" s="224"/>
      <c r="I26" s="224"/>
      <c r="J26" s="224"/>
      <c r="K26" s="224"/>
      <c r="L26" s="224"/>
      <c r="M26" s="224"/>
      <c r="N26" s="223"/>
      <c r="O26" s="223"/>
      <c r="P26" s="223"/>
      <c r="Q26" s="223"/>
      <c r="R26" s="224"/>
      <c r="S26" s="224"/>
      <c r="T26" s="224"/>
      <c r="U26" s="224"/>
      <c r="V26" s="224"/>
      <c r="W26" s="224"/>
      <c r="X26" s="224"/>
      <c r="Y26" s="224"/>
      <c r="Z26" s="214"/>
      <c r="AA26" s="214"/>
      <c r="AB26" s="214"/>
      <c r="AC26" s="214"/>
      <c r="AD26" s="214"/>
      <c r="AE26" s="214"/>
      <c r="AF26" s="214"/>
      <c r="AG26" s="214" t="s">
        <v>113</v>
      </c>
      <c r="AH26" s="214">
        <v>0</v>
      </c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  <c r="AZ26" s="214"/>
      <c r="BA26" s="214"/>
      <c r="BB26" s="214"/>
      <c r="BC26" s="214"/>
      <c r="BD26" s="214"/>
      <c r="BE26" s="214"/>
      <c r="BF26" s="214"/>
      <c r="BG26" s="214"/>
      <c r="BH26" s="214"/>
    </row>
    <row r="27" spans="1:60" ht="20.399999999999999" outlineLevel="1" x14ac:dyDescent="0.25">
      <c r="A27" s="235">
        <v>7</v>
      </c>
      <c r="B27" s="236" t="s">
        <v>131</v>
      </c>
      <c r="C27" s="250" t="s">
        <v>132</v>
      </c>
      <c r="D27" s="237" t="s">
        <v>128</v>
      </c>
      <c r="E27" s="238">
        <v>37.5</v>
      </c>
      <c r="F27" s="239"/>
      <c r="G27" s="240">
        <f>ROUND(E27*F27,2)</f>
        <v>0</v>
      </c>
      <c r="H27" s="239"/>
      <c r="I27" s="240">
        <f>ROUND(E27*H27,2)</f>
        <v>0</v>
      </c>
      <c r="J27" s="239"/>
      <c r="K27" s="240">
        <f>ROUND(E27*J27,2)</f>
        <v>0</v>
      </c>
      <c r="L27" s="240">
        <v>21</v>
      </c>
      <c r="M27" s="240">
        <f>G27*(1+L27/100)</f>
        <v>0</v>
      </c>
      <c r="N27" s="238">
        <v>0</v>
      </c>
      <c r="O27" s="238">
        <f>ROUND(E27*N27,2)</f>
        <v>0</v>
      </c>
      <c r="P27" s="238">
        <v>0</v>
      </c>
      <c r="Q27" s="238">
        <f>ROUND(E27*P27,2)</f>
        <v>0</v>
      </c>
      <c r="R27" s="240"/>
      <c r="S27" s="240" t="s">
        <v>107</v>
      </c>
      <c r="T27" s="241" t="s">
        <v>108</v>
      </c>
      <c r="U27" s="224">
        <v>0</v>
      </c>
      <c r="V27" s="224">
        <f>ROUND(E27*U27,2)</f>
        <v>0</v>
      </c>
      <c r="W27" s="224"/>
      <c r="X27" s="224" t="s">
        <v>109</v>
      </c>
      <c r="Y27" s="224" t="s">
        <v>110</v>
      </c>
      <c r="Z27" s="214"/>
      <c r="AA27" s="214"/>
      <c r="AB27" s="214"/>
      <c r="AC27" s="214"/>
      <c r="AD27" s="214"/>
      <c r="AE27" s="214"/>
      <c r="AF27" s="214"/>
      <c r="AG27" s="214" t="s">
        <v>111</v>
      </c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4"/>
      <c r="AW27" s="214"/>
      <c r="AX27" s="214"/>
      <c r="AY27" s="214"/>
      <c r="AZ27" s="214"/>
      <c r="BA27" s="214"/>
      <c r="BB27" s="214"/>
      <c r="BC27" s="214"/>
      <c r="BD27" s="214"/>
      <c r="BE27" s="214"/>
      <c r="BF27" s="214"/>
      <c r="BG27" s="214"/>
      <c r="BH27" s="214"/>
    </row>
    <row r="28" spans="1:60" outlineLevel="2" x14ac:dyDescent="0.25">
      <c r="A28" s="221"/>
      <c r="B28" s="222"/>
      <c r="C28" s="251" t="s">
        <v>133</v>
      </c>
      <c r="D28" s="225"/>
      <c r="E28" s="226"/>
      <c r="F28" s="224"/>
      <c r="G28" s="224"/>
      <c r="H28" s="224"/>
      <c r="I28" s="224"/>
      <c r="J28" s="224"/>
      <c r="K28" s="224"/>
      <c r="L28" s="224"/>
      <c r="M28" s="224"/>
      <c r="N28" s="223"/>
      <c r="O28" s="223"/>
      <c r="P28" s="223"/>
      <c r="Q28" s="223"/>
      <c r="R28" s="224"/>
      <c r="S28" s="224"/>
      <c r="T28" s="224"/>
      <c r="U28" s="224"/>
      <c r="V28" s="224"/>
      <c r="W28" s="224"/>
      <c r="X28" s="224"/>
      <c r="Y28" s="224"/>
      <c r="Z28" s="214"/>
      <c r="AA28" s="214"/>
      <c r="AB28" s="214"/>
      <c r="AC28" s="214"/>
      <c r="AD28" s="214"/>
      <c r="AE28" s="214"/>
      <c r="AF28" s="214"/>
      <c r="AG28" s="214" t="s">
        <v>113</v>
      </c>
      <c r="AH28" s="214">
        <v>0</v>
      </c>
      <c r="AI28" s="214"/>
      <c r="AJ28" s="214"/>
      <c r="AK28" s="214"/>
      <c r="AL28" s="214"/>
      <c r="AM28" s="214"/>
      <c r="AN28" s="214"/>
      <c r="AO28" s="214"/>
      <c r="AP28" s="214"/>
      <c r="AQ28" s="214"/>
      <c r="AR28" s="214"/>
      <c r="AS28" s="214"/>
      <c r="AT28" s="214"/>
      <c r="AU28" s="214"/>
      <c r="AV28" s="214"/>
      <c r="AW28" s="214"/>
      <c r="AX28" s="214"/>
      <c r="AY28" s="214"/>
      <c r="AZ28" s="214"/>
      <c r="BA28" s="214"/>
      <c r="BB28" s="214"/>
      <c r="BC28" s="214"/>
      <c r="BD28" s="214"/>
      <c r="BE28" s="214"/>
      <c r="BF28" s="214"/>
      <c r="BG28" s="214"/>
      <c r="BH28" s="214"/>
    </row>
    <row r="29" spans="1:60" outlineLevel="3" x14ac:dyDescent="0.25">
      <c r="A29" s="221"/>
      <c r="B29" s="222"/>
      <c r="C29" s="251" t="s">
        <v>134</v>
      </c>
      <c r="D29" s="225"/>
      <c r="E29" s="226">
        <v>37.5</v>
      </c>
      <c r="F29" s="224"/>
      <c r="G29" s="224"/>
      <c r="H29" s="224"/>
      <c r="I29" s="224"/>
      <c r="J29" s="224"/>
      <c r="K29" s="224"/>
      <c r="L29" s="224"/>
      <c r="M29" s="224"/>
      <c r="N29" s="223"/>
      <c r="O29" s="223"/>
      <c r="P29" s="223"/>
      <c r="Q29" s="223"/>
      <c r="R29" s="224"/>
      <c r="S29" s="224"/>
      <c r="T29" s="224"/>
      <c r="U29" s="224"/>
      <c r="V29" s="224"/>
      <c r="W29" s="224"/>
      <c r="X29" s="224"/>
      <c r="Y29" s="224"/>
      <c r="Z29" s="214"/>
      <c r="AA29" s="214"/>
      <c r="AB29" s="214"/>
      <c r="AC29" s="214"/>
      <c r="AD29" s="214"/>
      <c r="AE29" s="214"/>
      <c r="AF29" s="214"/>
      <c r="AG29" s="214" t="s">
        <v>113</v>
      </c>
      <c r="AH29" s="214">
        <v>0</v>
      </c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4"/>
      <c r="BD29" s="214"/>
      <c r="BE29" s="214"/>
      <c r="BF29" s="214"/>
      <c r="BG29" s="214"/>
      <c r="BH29" s="214"/>
    </row>
    <row r="30" spans="1:60" outlineLevel="1" x14ac:dyDescent="0.25">
      <c r="A30" s="235">
        <v>8</v>
      </c>
      <c r="B30" s="236" t="s">
        <v>135</v>
      </c>
      <c r="C30" s="250" t="s">
        <v>136</v>
      </c>
      <c r="D30" s="237" t="s">
        <v>128</v>
      </c>
      <c r="E30" s="238">
        <v>52.5</v>
      </c>
      <c r="F30" s="239"/>
      <c r="G30" s="240">
        <f>ROUND(E30*F30,2)</f>
        <v>0</v>
      </c>
      <c r="H30" s="239"/>
      <c r="I30" s="240">
        <f>ROUND(E30*H30,2)</f>
        <v>0</v>
      </c>
      <c r="J30" s="239"/>
      <c r="K30" s="240">
        <f>ROUND(E30*J30,2)</f>
        <v>0</v>
      </c>
      <c r="L30" s="240">
        <v>21</v>
      </c>
      <c r="M30" s="240">
        <f>G30*(1+L30/100)</f>
        <v>0</v>
      </c>
      <c r="N30" s="238">
        <v>0</v>
      </c>
      <c r="O30" s="238">
        <f>ROUND(E30*N30,2)</f>
        <v>0</v>
      </c>
      <c r="P30" s="238">
        <v>0</v>
      </c>
      <c r="Q30" s="238">
        <f>ROUND(E30*P30,2)</f>
        <v>0</v>
      </c>
      <c r="R30" s="240"/>
      <c r="S30" s="240" t="s">
        <v>107</v>
      </c>
      <c r="T30" s="241" t="s">
        <v>108</v>
      </c>
      <c r="U30" s="224">
        <v>0</v>
      </c>
      <c r="V30" s="224">
        <f>ROUND(E30*U30,2)</f>
        <v>0</v>
      </c>
      <c r="W30" s="224"/>
      <c r="X30" s="224" t="s">
        <v>109</v>
      </c>
      <c r="Y30" s="224" t="s">
        <v>110</v>
      </c>
      <c r="Z30" s="214"/>
      <c r="AA30" s="214"/>
      <c r="AB30" s="214"/>
      <c r="AC30" s="214"/>
      <c r="AD30" s="214"/>
      <c r="AE30" s="214"/>
      <c r="AF30" s="214"/>
      <c r="AG30" s="214" t="s">
        <v>111</v>
      </c>
      <c r="AH30" s="214"/>
      <c r="AI30" s="214"/>
      <c r="AJ30" s="214"/>
      <c r="AK30" s="214"/>
      <c r="AL30" s="214"/>
      <c r="AM30" s="214"/>
      <c r="AN30" s="214"/>
      <c r="AO30" s="214"/>
      <c r="AP30" s="214"/>
      <c r="AQ30" s="214"/>
      <c r="AR30" s="214"/>
      <c r="AS30" s="214"/>
      <c r="AT30" s="214"/>
      <c r="AU30" s="214"/>
      <c r="AV30" s="214"/>
      <c r="AW30" s="214"/>
      <c r="AX30" s="214"/>
      <c r="AY30" s="214"/>
      <c r="AZ30" s="214"/>
      <c r="BA30" s="214"/>
      <c r="BB30" s="214"/>
      <c r="BC30" s="214"/>
      <c r="BD30" s="214"/>
      <c r="BE30" s="214"/>
      <c r="BF30" s="214"/>
      <c r="BG30" s="214"/>
      <c r="BH30" s="214"/>
    </row>
    <row r="31" spans="1:60" outlineLevel="2" x14ac:dyDescent="0.25">
      <c r="A31" s="221"/>
      <c r="B31" s="222"/>
      <c r="C31" s="251" t="s">
        <v>137</v>
      </c>
      <c r="D31" s="225"/>
      <c r="E31" s="226"/>
      <c r="F31" s="224"/>
      <c r="G31" s="224"/>
      <c r="H31" s="224"/>
      <c r="I31" s="224"/>
      <c r="J31" s="224"/>
      <c r="K31" s="224"/>
      <c r="L31" s="224"/>
      <c r="M31" s="224"/>
      <c r="N31" s="223"/>
      <c r="O31" s="223"/>
      <c r="P31" s="223"/>
      <c r="Q31" s="223"/>
      <c r="R31" s="224"/>
      <c r="S31" s="224"/>
      <c r="T31" s="224"/>
      <c r="U31" s="224"/>
      <c r="V31" s="224"/>
      <c r="W31" s="224"/>
      <c r="X31" s="224"/>
      <c r="Y31" s="224"/>
      <c r="Z31" s="214"/>
      <c r="AA31" s="214"/>
      <c r="AB31" s="214"/>
      <c r="AC31" s="214"/>
      <c r="AD31" s="214"/>
      <c r="AE31" s="214"/>
      <c r="AF31" s="214"/>
      <c r="AG31" s="214" t="s">
        <v>113</v>
      </c>
      <c r="AH31" s="214">
        <v>0</v>
      </c>
      <c r="AI31" s="214"/>
      <c r="AJ31" s="214"/>
      <c r="AK31" s="214"/>
      <c r="AL31" s="214"/>
      <c r="AM31" s="214"/>
      <c r="AN31" s="214"/>
      <c r="AO31" s="214"/>
      <c r="AP31" s="214"/>
      <c r="AQ31" s="214"/>
      <c r="AR31" s="214"/>
      <c r="AS31" s="214"/>
      <c r="AT31" s="214"/>
      <c r="AU31" s="214"/>
      <c r="AV31" s="214"/>
      <c r="AW31" s="214"/>
      <c r="AX31" s="214"/>
      <c r="AY31" s="214"/>
      <c r="AZ31" s="214"/>
      <c r="BA31" s="214"/>
      <c r="BB31" s="214"/>
      <c r="BC31" s="214"/>
      <c r="BD31" s="214"/>
      <c r="BE31" s="214"/>
      <c r="BF31" s="214"/>
      <c r="BG31" s="214"/>
      <c r="BH31" s="214"/>
    </row>
    <row r="32" spans="1:60" outlineLevel="3" x14ac:dyDescent="0.25">
      <c r="A32" s="221"/>
      <c r="B32" s="222"/>
      <c r="C32" s="251" t="s">
        <v>138</v>
      </c>
      <c r="D32" s="225"/>
      <c r="E32" s="226">
        <v>52.5</v>
      </c>
      <c r="F32" s="224"/>
      <c r="G32" s="224"/>
      <c r="H32" s="224"/>
      <c r="I32" s="224"/>
      <c r="J32" s="224"/>
      <c r="K32" s="224"/>
      <c r="L32" s="224"/>
      <c r="M32" s="224"/>
      <c r="N32" s="223"/>
      <c r="O32" s="223"/>
      <c r="P32" s="223"/>
      <c r="Q32" s="223"/>
      <c r="R32" s="224"/>
      <c r="S32" s="224"/>
      <c r="T32" s="224"/>
      <c r="U32" s="224"/>
      <c r="V32" s="224"/>
      <c r="W32" s="224"/>
      <c r="X32" s="224"/>
      <c r="Y32" s="224"/>
      <c r="Z32" s="214"/>
      <c r="AA32" s="214"/>
      <c r="AB32" s="214"/>
      <c r="AC32" s="214"/>
      <c r="AD32" s="214"/>
      <c r="AE32" s="214"/>
      <c r="AF32" s="214"/>
      <c r="AG32" s="214" t="s">
        <v>113</v>
      </c>
      <c r="AH32" s="214">
        <v>0</v>
      </c>
      <c r="AI32" s="214"/>
      <c r="AJ32" s="214"/>
      <c r="AK32" s="214"/>
      <c r="AL32" s="214"/>
      <c r="AM32" s="214"/>
      <c r="AN32" s="214"/>
      <c r="AO32" s="214"/>
      <c r="AP32" s="214"/>
      <c r="AQ32" s="214"/>
      <c r="AR32" s="214"/>
      <c r="AS32" s="214"/>
      <c r="AT32" s="214"/>
      <c r="AU32" s="214"/>
      <c r="AV32" s="214"/>
      <c r="AW32" s="214"/>
      <c r="AX32" s="214"/>
      <c r="AY32" s="214"/>
      <c r="AZ32" s="214"/>
      <c r="BA32" s="214"/>
      <c r="BB32" s="214"/>
      <c r="BC32" s="214"/>
      <c r="BD32" s="214"/>
      <c r="BE32" s="214"/>
      <c r="BF32" s="214"/>
      <c r="BG32" s="214"/>
      <c r="BH32" s="214"/>
    </row>
    <row r="33" spans="1:60" outlineLevel="1" x14ac:dyDescent="0.25">
      <c r="A33" s="235">
        <v>9</v>
      </c>
      <c r="B33" s="236" t="s">
        <v>139</v>
      </c>
      <c r="C33" s="250" t="s">
        <v>140</v>
      </c>
      <c r="D33" s="237" t="s">
        <v>128</v>
      </c>
      <c r="E33" s="238">
        <v>52.5</v>
      </c>
      <c r="F33" s="239"/>
      <c r="G33" s="240">
        <f>ROUND(E33*F33,2)</f>
        <v>0</v>
      </c>
      <c r="H33" s="239"/>
      <c r="I33" s="240">
        <f>ROUND(E33*H33,2)</f>
        <v>0</v>
      </c>
      <c r="J33" s="239"/>
      <c r="K33" s="240">
        <f>ROUND(E33*J33,2)</f>
        <v>0</v>
      </c>
      <c r="L33" s="240">
        <v>21</v>
      </c>
      <c r="M33" s="240">
        <f>G33*(1+L33/100)</f>
        <v>0</v>
      </c>
      <c r="N33" s="238">
        <v>0</v>
      </c>
      <c r="O33" s="238">
        <f>ROUND(E33*N33,2)</f>
        <v>0</v>
      </c>
      <c r="P33" s="238">
        <v>0</v>
      </c>
      <c r="Q33" s="238">
        <f>ROUND(E33*P33,2)</f>
        <v>0</v>
      </c>
      <c r="R33" s="240"/>
      <c r="S33" s="240" t="s">
        <v>107</v>
      </c>
      <c r="T33" s="241" t="s">
        <v>108</v>
      </c>
      <c r="U33" s="224">
        <v>0</v>
      </c>
      <c r="V33" s="224">
        <f>ROUND(E33*U33,2)</f>
        <v>0</v>
      </c>
      <c r="W33" s="224"/>
      <c r="X33" s="224" t="s">
        <v>109</v>
      </c>
      <c r="Y33" s="224" t="s">
        <v>110</v>
      </c>
      <c r="Z33" s="214"/>
      <c r="AA33" s="214"/>
      <c r="AB33" s="214"/>
      <c r="AC33" s="214"/>
      <c r="AD33" s="214"/>
      <c r="AE33" s="214"/>
      <c r="AF33" s="214"/>
      <c r="AG33" s="214" t="s">
        <v>111</v>
      </c>
      <c r="AH33" s="214"/>
      <c r="AI33" s="214"/>
      <c r="AJ33" s="214"/>
      <c r="AK33" s="214"/>
      <c r="AL33" s="214"/>
      <c r="AM33" s="214"/>
      <c r="AN33" s="214"/>
      <c r="AO33" s="214"/>
      <c r="AP33" s="214"/>
      <c r="AQ33" s="214"/>
      <c r="AR33" s="214"/>
      <c r="AS33" s="214"/>
      <c r="AT33" s="214"/>
      <c r="AU33" s="214"/>
      <c r="AV33" s="214"/>
      <c r="AW33" s="214"/>
      <c r="AX33" s="214"/>
      <c r="AY33" s="214"/>
      <c r="AZ33" s="214"/>
      <c r="BA33" s="214"/>
      <c r="BB33" s="214"/>
      <c r="BC33" s="214"/>
      <c r="BD33" s="214"/>
      <c r="BE33" s="214"/>
      <c r="BF33" s="214"/>
      <c r="BG33" s="214"/>
      <c r="BH33" s="214"/>
    </row>
    <row r="34" spans="1:60" outlineLevel="2" x14ac:dyDescent="0.25">
      <c r="A34" s="221"/>
      <c r="B34" s="222"/>
      <c r="C34" s="251" t="s">
        <v>137</v>
      </c>
      <c r="D34" s="225"/>
      <c r="E34" s="226"/>
      <c r="F34" s="224"/>
      <c r="G34" s="224"/>
      <c r="H34" s="224"/>
      <c r="I34" s="224"/>
      <c r="J34" s="224"/>
      <c r="K34" s="224"/>
      <c r="L34" s="224"/>
      <c r="M34" s="224"/>
      <c r="N34" s="223"/>
      <c r="O34" s="223"/>
      <c r="P34" s="223"/>
      <c r="Q34" s="223"/>
      <c r="R34" s="224"/>
      <c r="S34" s="224"/>
      <c r="T34" s="224"/>
      <c r="U34" s="224"/>
      <c r="V34" s="224"/>
      <c r="W34" s="224"/>
      <c r="X34" s="224"/>
      <c r="Y34" s="224"/>
      <c r="Z34" s="214"/>
      <c r="AA34" s="214"/>
      <c r="AB34" s="214"/>
      <c r="AC34" s="214"/>
      <c r="AD34" s="214"/>
      <c r="AE34" s="214"/>
      <c r="AF34" s="214"/>
      <c r="AG34" s="214" t="s">
        <v>113</v>
      </c>
      <c r="AH34" s="214">
        <v>0</v>
      </c>
      <c r="AI34" s="214"/>
      <c r="AJ34" s="214"/>
      <c r="AK34" s="214"/>
      <c r="AL34" s="214"/>
      <c r="AM34" s="214"/>
      <c r="AN34" s="214"/>
      <c r="AO34" s="214"/>
      <c r="AP34" s="214"/>
      <c r="AQ34" s="214"/>
      <c r="AR34" s="214"/>
      <c r="AS34" s="214"/>
      <c r="AT34" s="214"/>
      <c r="AU34" s="214"/>
      <c r="AV34" s="214"/>
      <c r="AW34" s="214"/>
      <c r="AX34" s="214"/>
      <c r="AY34" s="214"/>
      <c r="AZ34" s="214"/>
      <c r="BA34" s="214"/>
      <c r="BB34" s="214"/>
      <c r="BC34" s="214"/>
      <c r="BD34" s="214"/>
      <c r="BE34" s="214"/>
      <c r="BF34" s="214"/>
      <c r="BG34" s="214"/>
      <c r="BH34" s="214"/>
    </row>
    <row r="35" spans="1:60" outlineLevel="3" x14ac:dyDescent="0.25">
      <c r="A35" s="221"/>
      <c r="B35" s="222"/>
      <c r="C35" s="251" t="s">
        <v>138</v>
      </c>
      <c r="D35" s="225"/>
      <c r="E35" s="226">
        <v>52.5</v>
      </c>
      <c r="F35" s="224"/>
      <c r="G35" s="224"/>
      <c r="H35" s="224"/>
      <c r="I35" s="224"/>
      <c r="J35" s="224"/>
      <c r="K35" s="224"/>
      <c r="L35" s="224"/>
      <c r="M35" s="224"/>
      <c r="N35" s="223"/>
      <c r="O35" s="223"/>
      <c r="P35" s="223"/>
      <c r="Q35" s="223"/>
      <c r="R35" s="224"/>
      <c r="S35" s="224"/>
      <c r="T35" s="224"/>
      <c r="U35" s="224"/>
      <c r="V35" s="224"/>
      <c r="W35" s="224"/>
      <c r="X35" s="224"/>
      <c r="Y35" s="224"/>
      <c r="Z35" s="214"/>
      <c r="AA35" s="214"/>
      <c r="AB35" s="214"/>
      <c r="AC35" s="214"/>
      <c r="AD35" s="214"/>
      <c r="AE35" s="214"/>
      <c r="AF35" s="214"/>
      <c r="AG35" s="214" t="s">
        <v>113</v>
      </c>
      <c r="AH35" s="214">
        <v>0</v>
      </c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4"/>
      <c r="AT35" s="214"/>
      <c r="AU35" s="214"/>
      <c r="AV35" s="214"/>
      <c r="AW35" s="214"/>
      <c r="AX35" s="214"/>
      <c r="AY35" s="214"/>
      <c r="AZ35" s="214"/>
      <c r="BA35" s="214"/>
      <c r="BB35" s="214"/>
      <c r="BC35" s="214"/>
      <c r="BD35" s="214"/>
      <c r="BE35" s="214"/>
      <c r="BF35" s="214"/>
      <c r="BG35" s="214"/>
      <c r="BH35" s="214"/>
    </row>
    <row r="36" spans="1:60" ht="20.399999999999999" outlineLevel="1" x14ac:dyDescent="0.25">
      <c r="A36" s="235">
        <v>10</v>
      </c>
      <c r="B36" s="236" t="s">
        <v>141</v>
      </c>
      <c r="C36" s="250" t="s">
        <v>142</v>
      </c>
      <c r="D36" s="237" t="s">
        <v>128</v>
      </c>
      <c r="E36" s="238">
        <v>45</v>
      </c>
      <c r="F36" s="239"/>
      <c r="G36" s="240">
        <f>ROUND(E36*F36,2)</f>
        <v>0</v>
      </c>
      <c r="H36" s="239"/>
      <c r="I36" s="240">
        <f>ROUND(E36*H36,2)</f>
        <v>0</v>
      </c>
      <c r="J36" s="239"/>
      <c r="K36" s="240">
        <f>ROUND(E36*J36,2)</f>
        <v>0</v>
      </c>
      <c r="L36" s="240">
        <v>21</v>
      </c>
      <c r="M36" s="240">
        <f>G36*(1+L36/100)</f>
        <v>0</v>
      </c>
      <c r="N36" s="238">
        <v>0</v>
      </c>
      <c r="O36" s="238">
        <f>ROUND(E36*N36,2)</f>
        <v>0</v>
      </c>
      <c r="P36" s="238">
        <v>0</v>
      </c>
      <c r="Q36" s="238">
        <f>ROUND(E36*P36,2)</f>
        <v>0</v>
      </c>
      <c r="R36" s="240"/>
      <c r="S36" s="240" t="s">
        <v>107</v>
      </c>
      <c r="T36" s="241" t="s">
        <v>108</v>
      </c>
      <c r="U36" s="224">
        <v>0</v>
      </c>
      <c r="V36" s="224">
        <f>ROUND(E36*U36,2)</f>
        <v>0</v>
      </c>
      <c r="W36" s="224"/>
      <c r="X36" s="224" t="s">
        <v>109</v>
      </c>
      <c r="Y36" s="224" t="s">
        <v>110</v>
      </c>
      <c r="Z36" s="214"/>
      <c r="AA36" s="214"/>
      <c r="AB36" s="214"/>
      <c r="AC36" s="214"/>
      <c r="AD36" s="214"/>
      <c r="AE36" s="214"/>
      <c r="AF36" s="214"/>
      <c r="AG36" s="214" t="s">
        <v>111</v>
      </c>
      <c r="AH36" s="214"/>
      <c r="AI36" s="214"/>
      <c r="AJ36" s="214"/>
      <c r="AK36" s="214"/>
      <c r="AL36" s="214"/>
      <c r="AM36" s="214"/>
      <c r="AN36" s="214"/>
      <c r="AO36" s="214"/>
      <c r="AP36" s="214"/>
      <c r="AQ36" s="214"/>
      <c r="AR36" s="214"/>
      <c r="AS36" s="214"/>
      <c r="AT36" s="214"/>
      <c r="AU36" s="214"/>
      <c r="AV36" s="214"/>
      <c r="AW36" s="214"/>
      <c r="AX36" s="214"/>
      <c r="AY36" s="214"/>
      <c r="AZ36" s="214"/>
      <c r="BA36" s="214"/>
      <c r="BB36" s="214"/>
      <c r="BC36" s="214"/>
      <c r="BD36" s="214"/>
      <c r="BE36" s="214"/>
      <c r="BF36" s="214"/>
      <c r="BG36" s="214"/>
      <c r="BH36" s="214"/>
    </row>
    <row r="37" spans="1:60" outlineLevel="2" x14ac:dyDescent="0.25">
      <c r="A37" s="221"/>
      <c r="B37" s="222"/>
      <c r="C37" s="251" t="s">
        <v>143</v>
      </c>
      <c r="D37" s="225"/>
      <c r="E37" s="226"/>
      <c r="F37" s="224"/>
      <c r="G37" s="224"/>
      <c r="H37" s="224"/>
      <c r="I37" s="224"/>
      <c r="J37" s="224"/>
      <c r="K37" s="224"/>
      <c r="L37" s="224"/>
      <c r="M37" s="224"/>
      <c r="N37" s="223"/>
      <c r="O37" s="223"/>
      <c r="P37" s="223"/>
      <c r="Q37" s="223"/>
      <c r="R37" s="224"/>
      <c r="S37" s="224"/>
      <c r="T37" s="224"/>
      <c r="U37" s="224"/>
      <c r="V37" s="224"/>
      <c r="W37" s="224"/>
      <c r="X37" s="224"/>
      <c r="Y37" s="224"/>
      <c r="Z37" s="214"/>
      <c r="AA37" s="214"/>
      <c r="AB37" s="214"/>
      <c r="AC37" s="214"/>
      <c r="AD37" s="214"/>
      <c r="AE37" s="214"/>
      <c r="AF37" s="214"/>
      <c r="AG37" s="214" t="s">
        <v>113</v>
      </c>
      <c r="AH37" s="214">
        <v>0</v>
      </c>
      <c r="AI37" s="214"/>
      <c r="AJ37" s="214"/>
      <c r="AK37" s="214"/>
      <c r="AL37" s="214"/>
      <c r="AM37" s="214"/>
      <c r="AN37" s="214"/>
      <c r="AO37" s="214"/>
      <c r="AP37" s="214"/>
      <c r="AQ37" s="214"/>
      <c r="AR37" s="214"/>
      <c r="AS37" s="214"/>
      <c r="AT37" s="214"/>
      <c r="AU37" s="214"/>
      <c r="AV37" s="214"/>
      <c r="AW37" s="214"/>
      <c r="AX37" s="214"/>
      <c r="AY37" s="214"/>
      <c r="AZ37" s="214"/>
      <c r="BA37" s="214"/>
      <c r="BB37" s="214"/>
      <c r="BC37" s="214"/>
      <c r="BD37" s="214"/>
      <c r="BE37" s="214"/>
      <c r="BF37" s="214"/>
      <c r="BG37" s="214"/>
      <c r="BH37" s="214"/>
    </row>
    <row r="38" spans="1:60" outlineLevel="3" x14ac:dyDescent="0.25">
      <c r="A38" s="221"/>
      <c r="B38" s="222"/>
      <c r="C38" s="251" t="s">
        <v>144</v>
      </c>
      <c r="D38" s="225"/>
      <c r="E38" s="226">
        <v>45</v>
      </c>
      <c r="F38" s="224"/>
      <c r="G38" s="224"/>
      <c r="H38" s="224"/>
      <c r="I38" s="224"/>
      <c r="J38" s="224"/>
      <c r="K38" s="224"/>
      <c r="L38" s="224"/>
      <c r="M38" s="224"/>
      <c r="N38" s="223"/>
      <c r="O38" s="223"/>
      <c r="P38" s="223"/>
      <c r="Q38" s="223"/>
      <c r="R38" s="224"/>
      <c r="S38" s="224"/>
      <c r="T38" s="224"/>
      <c r="U38" s="224"/>
      <c r="V38" s="224"/>
      <c r="W38" s="224"/>
      <c r="X38" s="224"/>
      <c r="Y38" s="224"/>
      <c r="Z38" s="214"/>
      <c r="AA38" s="214"/>
      <c r="AB38" s="214"/>
      <c r="AC38" s="214"/>
      <c r="AD38" s="214"/>
      <c r="AE38" s="214"/>
      <c r="AF38" s="214"/>
      <c r="AG38" s="214" t="s">
        <v>113</v>
      </c>
      <c r="AH38" s="214">
        <v>0</v>
      </c>
      <c r="AI38" s="214"/>
      <c r="AJ38" s="214"/>
      <c r="AK38" s="214"/>
      <c r="AL38" s="214"/>
      <c r="AM38" s="214"/>
      <c r="AN38" s="214"/>
      <c r="AO38" s="214"/>
      <c r="AP38" s="214"/>
      <c r="AQ38" s="214"/>
      <c r="AR38" s="214"/>
      <c r="AS38" s="214"/>
      <c r="AT38" s="214"/>
      <c r="AU38" s="214"/>
      <c r="AV38" s="214"/>
      <c r="AW38" s="214"/>
      <c r="AX38" s="214"/>
      <c r="AY38" s="214"/>
      <c r="AZ38" s="214"/>
      <c r="BA38" s="214"/>
      <c r="BB38" s="214"/>
      <c r="BC38" s="214"/>
      <c r="BD38" s="214"/>
      <c r="BE38" s="214"/>
      <c r="BF38" s="214"/>
      <c r="BG38" s="214"/>
      <c r="BH38" s="214"/>
    </row>
    <row r="39" spans="1:60" ht="20.399999999999999" outlineLevel="1" x14ac:dyDescent="0.25">
      <c r="A39" s="235">
        <v>11</v>
      </c>
      <c r="B39" s="236" t="s">
        <v>145</v>
      </c>
      <c r="C39" s="250" t="s">
        <v>146</v>
      </c>
      <c r="D39" s="237" t="s">
        <v>106</v>
      </c>
      <c r="E39" s="238">
        <v>3.8</v>
      </c>
      <c r="F39" s="239"/>
      <c r="G39" s="240">
        <f>ROUND(E39*F39,2)</f>
        <v>0</v>
      </c>
      <c r="H39" s="239"/>
      <c r="I39" s="240">
        <f>ROUND(E39*H39,2)</f>
        <v>0</v>
      </c>
      <c r="J39" s="239"/>
      <c r="K39" s="240">
        <f>ROUND(E39*J39,2)</f>
        <v>0</v>
      </c>
      <c r="L39" s="240">
        <v>21</v>
      </c>
      <c r="M39" s="240">
        <f>G39*(1+L39/100)</f>
        <v>0</v>
      </c>
      <c r="N39" s="238">
        <v>0</v>
      </c>
      <c r="O39" s="238">
        <f>ROUND(E39*N39,2)</f>
        <v>0</v>
      </c>
      <c r="P39" s="238">
        <v>0</v>
      </c>
      <c r="Q39" s="238">
        <f>ROUND(E39*P39,2)</f>
        <v>0</v>
      </c>
      <c r="R39" s="240"/>
      <c r="S39" s="240" t="s">
        <v>107</v>
      </c>
      <c r="T39" s="241" t="s">
        <v>108</v>
      </c>
      <c r="U39" s="224">
        <v>0</v>
      </c>
      <c r="V39" s="224">
        <f>ROUND(E39*U39,2)</f>
        <v>0</v>
      </c>
      <c r="W39" s="224"/>
      <c r="X39" s="224" t="s">
        <v>109</v>
      </c>
      <c r="Y39" s="224" t="s">
        <v>110</v>
      </c>
      <c r="Z39" s="214"/>
      <c r="AA39" s="214"/>
      <c r="AB39" s="214"/>
      <c r="AC39" s="214"/>
      <c r="AD39" s="214"/>
      <c r="AE39" s="214"/>
      <c r="AF39" s="214"/>
      <c r="AG39" s="214" t="s">
        <v>111</v>
      </c>
      <c r="AH39" s="214"/>
      <c r="AI39" s="214"/>
      <c r="AJ39" s="214"/>
      <c r="AK39" s="214"/>
      <c r="AL39" s="214"/>
      <c r="AM39" s="214"/>
      <c r="AN39" s="214"/>
      <c r="AO39" s="214"/>
      <c r="AP39" s="214"/>
      <c r="AQ39" s="214"/>
      <c r="AR39" s="214"/>
      <c r="AS39" s="214"/>
      <c r="AT39" s="214"/>
      <c r="AU39" s="214"/>
      <c r="AV39" s="214"/>
      <c r="AW39" s="214"/>
      <c r="AX39" s="214"/>
      <c r="AY39" s="214"/>
      <c r="AZ39" s="214"/>
      <c r="BA39" s="214"/>
      <c r="BB39" s="214"/>
      <c r="BC39" s="214"/>
      <c r="BD39" s="214"/>
      <c r="BE39" s="214"/>
      <c r="BF39" s="214"/>
      <c r="BG39" s="214"/>
      <c r="BH39" s="214"/>
    </row>
    <row r="40" spans="1:60" outlineLevel="2" x14ac:dyDescent="0.25">
      <c r="A40" s="221"/>
      <c r="B40" s="222"/>
      <c r="C40" s="251" t="s">
        <v>147</v>
      </c>
      <c r="D40" s="225"/>
      <c r="E40" s="226"/>
      <c r="F40" s="224"/>
      <c r="G40" s="224"/>
      <c r="H40" s="224"/>
      <c r="I40" s="224"/>
      <c r="J40" s="224"/>
      <c r="K40" s="224"/>
      <c r="L40" s="224"/>
      <c r="M40" s="224"/>
      <c r="N40" s="223"/>
      <c r="O40" s="223"/>
      <c r="P40" s="223"/>
      <c r="Q40" s="223"/>
      <c r="R40" s="224"/>
      <c r="S40" s="224"/>
      <c r="T40" s="224"/>
      <c r="U40" s="224"/>
      <c r="V40" s="224"/>
      <c r="W40" s="224"/>
      <c r="X40" s="224"/>
      <c r="Y40" s="224"/>
      <c r="Z40" s="214"/>
      <c r="AA40" s="214"/>
      <c r="AB40" s="214"/>
      <c r="AC40" s="214"/>
      <c r="AD40" s="214"/>
      <c r="AE40" s="214"/>
      <c r="AF40" s="214"/>
      <c r="AG40" s="214" t="s">
        <v>113</v>
      </c>
      <c r="AH40" s="214">
        <v>0</v>
      </c>
      <c r="AI40" s="214"/>
      <c r="AJ40" s="214"/>
      <c r="AK40" s="214"/>
      <c r="AL40" s="214"/>
      <c r="AM40" s="214"/>
      <c r="AN40" s="214"/>
      <c r="AO40" s="214"/>
      <c r="AP40" s="214"/>
      <c r="AQ40" s="214"/>
      <c r="AR40" s="214"/>
      <c r="AS40" s="214"/>
      <c r="AT40" s="214"/>
      <c r="AU40" s="214"/>
      <c r="AV40" s="214"/>
      <c r="AW40" s="214"/>
      <c r="AX40" s="214"/>
      <c r="AY40" s="214"/>
      <c r="AZ40" s="214"/>
      <c r="BA40" s="214"/>
      <c r="BB40" s="214"/>
      <c r="BC40" s="214"/>
      <c r="BD40" s="214"/>
      <c r="BE40" s="214"/>
      <c r="BF40" s="214"/>
      <c r="BG40" s="214"/>
      <c r="BH40" s="214"/>
    </row>
    <row r="41" spans="1:60" outlineLevel="3" x14ac:dyDescent="0.25">
      <c r="A41" s="221"/>
      <c r="B41" s="222"/>
      <c r="C41" s="251" t="s">
        <v>148</v>
      </c>
      <c r="D41" s="225"/>
      <c r="E41" s="226">
        <v>3.8</v>
      </c>
      <c r="F41" s="224"/>
      <c r="G41" s="224"/>
      <c r="H41" s="224"/>
      <c r="I41" s="224"/>
      <c r="J41" s="224"/>
      <c r="K41" s="224"/>
      <c r="L41" s="224"/>
      <c r="M41" s="224"/>
      <c r="N41" s="223"/>
      <c r="O41" s="223"/>
      <c r="P41" s="223"/>
      <c r="Q41" s="223"/>
      <c r="R41" s="224"/>
      <c r="S41" s="224"/>
      <c r="T41" s="224"/>
      <c r="U41" s="224"/>
      <c r="V41" s="224"/>
      <c r="W41" s="224"/>
      <c r="X41" s="224"/>
      <c r="Y41" s="224"/>
      <c r="Z41" s="214"/>
      <c r="AA41" s="214"/>
      <c r="AB41" s="214"/>
      <c r="AC41" s="214"/>
      <c r="AD41" s="214"/>
      <c r="AE41" s="214"/>
      <c r="AF41" s="214"/>
      <c r="AG41" s="214" t="s">
        <v>113</v>
      </c>
      <c r="AH41" s="214">
        <v>0</v>
      </c>
      <c r="AI41" s="214"/>
      <c r="AJ41" s="214"/>
      <c r="AK41" s="214"/>
      <c r="AL41" s="214"/>
      <c r="AM41" s="214"/>
      <c r="AN41" s="214"/>
      <c r="AO41" s="214"/>
      <c r="AP41" s="214"/>
      <c r="AQ41" s="214"/>
      <c r="AR41" s="214"/>
      <c r="AS41" s="214"/>
      <c r="AT41" s="214"/>
      <c r="AU41" s="214"/>
      <c r="AV41" s="214"/>
      <c r="AW41" s="214"/>
      <c r="AX41" s="214"/>
      <c r="AY41" s="214"/>
      <c r="AZ41" s="214"/>
      <c r="BA41" s="214"/>
      <c r="BB41" s="214"/>
      <c r="BC41" s="214"/>
      <c r="BD41" s="214"/>
      <c r="BE41" s="214"/>
      <c r="BF41" s="214"/>
      <c r="BG41" s="214"/>
      <c r="BH41" s="214"/>
    </row>
    <row r="42" spans="1:60" outlineLevel="1" x14ac:dyDescent="0.25">
      <c r="A42" s="242">
        <v>12</v>
      </c>
      <c r="B42" s="243" t="s">
        <v>149</v>
      </c>
      <c r="C42" s="252" t="s">
        <v>150</v>
      </c>
      <c r="D42" s="244" t="s">
        <v>106</v>
      </c>
      <c r="E42" s="245">
        <v>4</v>
      </c>
      <c r="F42" s="246"/>
      <c r="G42" s="247">
        <f>ROUND(E42*F42,2)</f>
        <v>0</v>
      </c>
      <c r="H42" s="246"/>
      <c r="I42" s="247">
        <f>ROUND(E42*H42,2)</f>
        <v>0</v>
      </c>
      <c r="J42" s="246"/>
      <c r="K42" s="247">
        <f>ROUND(E42*J42,2)</f>
        <v>0</v>
      </c>
      <c r="L42" s="247">
        <v>21</v>
      </c>
      <c r="M42" s="247">
        <f>G42*(1+L42/100)</f>
        <v>0</v>
      </c>
      <c r="N42" s="245">
        <v>3.0000000000000001E-3</v>
      </c>
      <c r="O42" s="245">
        <f>ROUND(E42*N42,2)</f>
        <v>0.01</v>
      </c>
      <c r="P42" s="245">
        <v>0</v>
      </c>
      <c r="Q42" s="245">
        <f>ROUND(E42*P42,2)</f>
        <v>0</v>
      </c>
      <c r="R42" s="247"/>
      <c r="S42" s="247" t="s">
        <v>107</v>
      </c>
      <c r="T42" s="248" t="s">
        <v>108</v>
      </c>
      <c r="U42" s="224">
        <v>0</v>
      </c>
      <c r="V42" s="224">
        <f>ROUND(E42*U42,2)</f>
        <v>0</v>
      </c>
      <c r="W42" s="224"/>
      <c r="X42" s="224" t="s">
        <v>151</v>
      </c>
      <c r="Y42" s="224" t="s">
        <v>110</v>
      </c>
      <c r="Z42" s="214"/>
      <c r="AA42" s="214"/>
      <c r="AB42" s="214"/>
      <c r="AC42" s="214"/>
      <c r="AD42" s="214"/>
      <c r="AE42" s="214"/>
      <c r="AF42" s="214"/>
      <c r="AG42" s="214" t="s">
        <v>152</v>
      </c>
      <c r="AH42" s="214"/>
      <c r="AI42" s="214"/>
      <c r="AJ42" s="214"/>
      <c r="AK42" s="214"/>
      <c r="AL42" s="214"/>
      <c r="AM42" s="214"/>
      <c r="AN42" s="214"/>
      <c r="AO42" s="214"/>
      <c r="AP42" s="214"/>
      <c r="AQ42" s="214"/>
      <c r="AR42" s="214"/>
      <c r="AS42" s="214"/>
      <c r="AT42" s="214"/>
      <c r="AU42" s="214"/>
      <c r="AV42" s="214"/>
      <c r="AW42" s="214"/>
      <c r="AX42" s="214"/>
      <c r="AY42" s="214"/>
      <c r="AZ42" s="214"/>
      <c r="BA42" s="214"/>
      <c r="BB42" s="214"/>
      <c r="BC42" s="214"/>
      <c r="BD42" s="214"/>
      <c r="BE42" s="214"/>
      <c r="BF42" s="214"/>
      <c r="BG42" s="214"/>
      <c r="BH42" s="214"/>
    </row>
    <row r="43" spans="1:60" ht="20.399999999999999" outlineLevel="1" x14ac:dyDescent="0.25">
      <c r="A43" s="235">
        <v>13</v>
      </c>
      <c r="B43" s="236" t="s">
        <v>153</v>
      </c>
      <c r="C43" s="250" t="s">
        <v>154</v>
      </c>
      <c r="D43" s="237" t="s">
        <v>128</v>
      </c>
      <c r="E43" s="238">
        <v>7.4249999999999998</v>
      </c>
      <c r="F43" s="239"/>
      <c r="G43" s="240">
        <f>ROUND(E43*F43,2)</f>
        <v>0</v>
      </c>
      <c r="H43" s="239"/>
      <c r="I43" s="240">
        <f>ROUND(E43*H43,2)</f>
        <v>0</v>
      </c>
      <c r="J43" s="239"/>
      <c r="K43" s="240">
        <f>ROUND(E43*J43,2)</f>
        <v>0</v>
      </c>
      <c r="L43" s="240">
        <v>21</v>
      </c>
      <c r="M43" s="240">
        <f>G43*(1+L43/100)</f>
        <v>0</v>
      </c>
      <c r="N43" s="238">
        <v>0</v>
      </c>
      <c r="O43" s="238">
        <f>ROUND(E43*N43,2)</f>
        <v>0</v>
      </c>
      <c r="P43" s="238">
        <v>0</v>
      </c>
      <c r="Q43" s="238">
        <f>ROUND(E43*P43,2)</f>
        <v>0</v>
      </c>
      <c r="R43" s="240"/>
      <c r="S43" s="240" t="s">
        <v>107</v>
      </c>
      <c r="T43" s="241" t="s">
        <v>108</v>
      </c>
      <c r="U43" s="224">
        <v>0</v>
      </c>
      <c r="V43" s="224">
        <f>ROUND(E43*U43,2)</f>
        <v>0</v>
      </c>
      <c r="W43" s="224"/>
      <c r="X43" s="224" t="s">
        <v>109</v>
      </c>
      <c r="Y43" s="224" t="s">
        <v>110</v>
      </c>
      <c r="Z43" s="214"/>
      <c r="AA43" s="214"/>
      <c r="AB43" s="214"/>
      <c r="AC43" s="214"/>
      <c r="AD43" s="214"/>
      <c r="AE43" s="214"/>
      <c r="AF43" s="214"/>
      <c r="AG43" s="214" t="s">
        <v>111</v>
      </c>
      <c r="AH43" s="214"/>
      <c r="AI43" s="214"/>
      <c r="AJ43" s="214"/>
      <c r="AK43" s="214"/>
      <c r="AL43" s="214"/>
      <c r="AM43" s="214"/>
      <c r="AN43" s="214"/>
      <c r="AO43" s="214"/>
      <c r="AP43" s="214"/>
      <c r="AQ43" s="214"/>
      <c r="AR43" s="214"/>
      <c r="AS43" s="214"/>
      <c r="AT43" s="214"/>
      <c r="AU43" s="214"/>
      <c r="AV43" s="214"/>
      <c r="AW43" s="214"/>
      <c r="AX43" s="214"/>
      <c r="AY43" s="214"/>
      <c r="AZ43" s="214"/>
      <c r="BA43" s="214"/>
      <c r="BB43" s="214"/>
      <c r="BC43" s="214"/>
      <c r="BD43" s="214"/>
      <c r="BE43" s="214"/>
      <c r="BF43" s="214"/>
      <c r="BG43" s="214"/>
      <c r="BH43" s="214"/>
    </row>
    <row r="44" spans="1:60" ht="20.399999999999999" outlineLevel="2" x14ac:dyDescent="0.25">
      <c r="A44" s="221"/>
      <c r="B44" s="222"/>
      <c r="C44" s="251" t="s">
        <v>155</v>
      </c>
      <c r="D44" s="225"/>
      <c r="E44" s="226"/>
      <c r="F44" s="224"/>
      <c r="G44" s="224"/>
      <c r="H44" s="224"/>
      <c r="I44" s="224"/>
      <c r="J44" s="224"/>
      <c r="K44" s="224"/>
      <c r="L44" s="224"/>
      <c r="M44" s="224"/>
      <c r="N44" s="223"/>
      <c r="O44" s="223"/>
      <c r="P44" s="223"/>
      <c r="Q44" s="223"/>
      <c r="R44" s="224"/>
      <c r="S44" s="224"/>
      <c r="T44" s="224"/>
      <c r="U44" s="224"/>
      <c r="V44" s="224"/>
      <c r="W44" s="224"/>
      <c r="X44" s="224"/>
      <c r="Y44" s="224"/>
      <c r="Z44" s="214"/>
      <c r="AA44" s="214"/>
      <c r="AB44" s="214"/>
      <c r="AC44" s="214"/>
      <c r="AD44" s="214"/>
      <c r="AE44" s="214"/>
      <c r="AF44" s="214"/>
      <c r="AG44" s="214" t="s">
        <v>113</v>
      </c>
      <c r="AH44" s="214">
        <v>0</v>
      </c>
      <c r="AI44" s="214"/>
      <c r="AJ44" s="214"/>
      <c r="AK44" s="214"/>
      <c r="AL44" s="214"/>
      <c r="AM44" s="214"/>
      <c r="AN44" s="214"/>
      <c r="AO44" s="214"/>
      <c r="AP44" s="214"/>
      <c r="AQ44" s="214"/>
      <c r="AR44" s="214"/>
      <c r="AS44" s="214"/>
      <c r="AT44" s="214"/>
      <c r="AU44" s="214"/>
      <c r="AV44" s="214"/>
      <c r="AW44" s="214"/>
      <c r="AX44" s="214"/>
      <c r="AY44" s="214"/>
      <c r="AZ44" s="214"/>
      <c r="BA44" s="214"/>
      <c r="BB44" s="214"/>
      <c r="BC44" s="214"/>
      <c r="BD44" s="214"/>
      <c r="BE44" s="214"/>
      <c r="BF44" s="214"/>
      <c r="BG44" s="214"/>
      <c r="BH44" s="214"/>
    </row>
    <row r="45" spans="1:60" outlineLevel="3" x14ac:dyDescent="0.25">
      <c r="A45" s="221"/>
      <c r="B45" s="222"/>
      <c r="C45" s="251" t="s">
        <v>156</v>
      </c>
      <c r="D45" s="225"/>
      <c r="E45" s="226">
        <v>7.42</v>
      </c>
      <c r="F45" s="224"/>
      <c r="G45" s="224"/>
      <c r="H45" s="224"/>
      <c r="I45" s="224"/>
      <c r="J45" s="224"/>
      <c r="K45" s="224"/>
      <c r="L45" s="224"/>
      <c r="M45" s="224"/>
      <c r="N45" s="223"/>
      <c r="O45" s="223"/>
      <c r="P45" s="223"/>
      <c r="Q45" s="223"/>
      <c r="R45" s="224"/>
      <c r="S45" s="224"/>
      <c r="T45" s="224"/>
      <c r="U45" s="224"/>
      <c r="V45" s="224"/>
      <c r="W45" s="224"/>
      <c r="X45" s="224"/>
      <c r="Y45" s="224"/>
      <c r="Z45" s="214"/>
      <c r="AA45" s="214"/>
      <c r="AB45" s="214"/>
      <c r="AC45" s="214"/>
      <c r="AD45" s="214"/>
      <c r="AE45" s="214"/>
      <c r="AF45" s="214"/>
      <c r="AG45" s="214" t="s">
        <v>113</v>
      </c>
      <c r="AH45" s="214">
        <v>0</v>
      </c>
      <c r="AI45" s="214"/>
      <c r="AJ45" s="214"/>
      <c r="AK45" s="214"/>
      <c r="AL45" s="214"/>
      <c r="AM45" s="214"/>
      <c r="AN45" s="214"/>
      <c r="AO45" s="214"/>
      <c r="AP45" s="214"/>
      <c r="AQ45" s="214"/>
      <c r="AR45" s="214"/>
      <c r="AS45" s="214"/>
      <c r="AT45" s="214"/>
      <c r="AU45" s="214"/>
      <c r="AV45" s="214"/>
      <c r="AW45" s="214"/>
      <c r="AX45" s="214"/>
      <c r="AY45" s="214"/>
      <c r="AZ45" s="214"/>
      <c r="BA45" s="214"/>
      <c r="BB45" s="214"/>
      <c r="BC45" s="214"/>
      <c r="BD45" s="214"/>
      <c r="BE45" s="214"/>
      <c r="BF45" s="214"/>
      <c r="BG45" s="214"/>
      <c r="BH45" s="214"/>
    </row>
    <row r="46" spans="1:60" ht="20.399999999999999" outlineLevel="1" x14ac:dyDescent="0.25">
      <c r="A46" s="235">
        <v>14</v>
      </c>
      <c r="B46" s="236" t="s">
        <v>157</v>
      </c>
      <c r="C46" s="250" t="s">
        <v>158</v>
      </c>
      <c r="D46" s="237" t="s">
        <v>128</v>
      </c>
      <c r="E46" s="238">
        <v>22.5</v>
      </c>
      <c r="F46" s="239"/>
      <c r="G46" s="240">
        <f>ROUND(E46*F46,2)</f>
        <v>0</v>
      </c>
      <c r="H46" s="239"/>
      <c r="I46" s="240">
        <f>ROUND(E46*H46,2)</f>
        <v>0</v>
      </c>
      <c r="J46" s="239"/>
      <c r="K46" s="240">
        <f>ROUND(E46*J46,2)</f>
        <v>0</v>
      </c>
      <c r="L46" s="240">
        <v>21</v>
      </c>
      <c r="M46" s="240">
        <f>G46*(1+L46/100)</f>
        <v>0</v>
      </c>
      <c r="N46" s="238">
        <v>0</v>
      </c>
      <c r="O46" s="238">
        <f>ROUND(E46*N46,2)</f>
        <v>0</v>
      </c>
      <c r="P46" s="238">
        <v>0</v>
      </c>
      <c r="Q46" s="238">
        <f>ROUND(E46*P46,2)</f>
        <v>0</v>
      </c>
      <c r="R46" s="240"/>
      <c r="S46" s="240" t="s">
        <v>107</v>
      </c>
      <c r="T46" s="241" t="s">
        <v>108</v>
      </c>
      <c r="U46" s="224">
        <v>0</v>
      </c>
      <c r="V46" s="224">
        <f>ROUND(E46*U46,2)</f>
        <v>0</v>
      </c>
      <c r="W46" s="224"/>
      <c r="X46" s="224" t="s">
        <v>109</v>
      </c>
      <c r="Y46" s="224" t="s">
        <v>110</v>
      </c>
      <c r="Z46" s="214"/>
      <c r="AA46" s="214"/>
      <c r="AB46" s="214"/>
      <c r="AC46" s="214"/>
      <c r="AD46" s="214"/>
      <c r="AE46" s="214"/>
      <c r="AF46" s="214"/>
      <c r="AG46" s="214" t="s">
        <v>111</v>
      </c>
      <c r="AH46" s="214"/>
      <c r="AI46" s="214"/>
      <c r="AJ46" s="214"/>
      <c r="AK46" s="214"/>
      <c r="AL46" s="214"/>
      <c r="AM46" s="214"/>
      <c r="AN46" s="214"/>
      <c r="AO46" s="214"/>
      <c r="AP46" s="214"/>
      <c r="AQ46" s="214"/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4"/>
      <c r="BG46" s="214"/>
      <c r="BH46" s="214"/>
    </row>
    <row r="47" spans="1:60" outlineLevel="2" x14ac:dyDescent="0.25">
      <c r="A47" s="221"/>
      <c r="B47" s="222"/>
      <c r="C47" s="251" t="s">
        <v>159</v>
      </c>
      <c r="D47" s="225"/>
      <c r="E47" s="226"/>
      <c r="F47" s="224"/>
      <c r="G47" s="224"/>
      <c r="H47" s="224"/>
      <c r="I47" s="224"/>
      <c r="J47" s="224"/>
      <c r="K47" s="224"/>
      <c r="L47" s="224"/>
      <c r="M47" s="224"/>
      <c r="N47" s="223"/>
      <c r="O47" s="223"/>
      <c r="P47" s="223"/>
      <c r="Q47" s="223"/>
      <c r="R47" s="224"/>
      <c r="S47" s="224"/>
      <c r="T47" s="224"/>
      <c r="U47" s="224"/>
      <c r="V47" s="224"/>
      <c r="W47" s="224"/>
      <c r="X47" s="224"/>
      <c r="Y47" s="224"/>
      <c r="Z47" s="214"/>
      <c r="AA47" s="214"/>
      <c r="AB47" s="214"/>
      <c r="AC47" s="214"/>
      <c r="AD47" s="214"/>
      <c r="AE47" s="214"/>
      <c r="AF47" s="214"/>
      <c r="AG47" s="214" t="s">
        <v>113</v>
      </c>
      <c r="AH47" s="214">
        <v>0</v>
      </c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214"/>
      <c r="AT47" s="214"/>
      <c r="AU47" s="214"/>
      <c r="AV47" s="214"/>
      <c r="AW47" s="214"/>
      <c r="AX47" s="214"/>
      <c r="AY47" s="214"/>
      <c r="AZ47" s="214"/>
      <c r="BA47" s="214"/>
      <c r="BB47" s="214"/>
      <c r="BC47" s="214"/>
      <c r="BD47" s="214"/>
      <c r="BE47" s="214"/>
      <c r="BF47" s="214"/>
      <c r="BG47" s="214"/>
      <c r="BH47" s="214"/>
    </row>
    <row r="48" spans="1:60" outlineLevel="3" x14ac:dyDescent="0.25">
      <c r="A48" s="221"/>
      <c r="B48" s="222"/>
      <c r="C48" s="251" t="s">
        <v>160</v>
      </c>
      <c r="D48" s="225"/>
      <c r="E48" s="226">
        <v>22.5</v>
      </c>
      <c r="F48" s="224"/>
      <c r="G48" s="224"/>
      <c r="H48" s="224"/>
      <c r="I48" s="224"/>
      <c r="J48" s="224"/>
      <c r="K48" s="224"/>
      <c r="L48" s="224"/>
      <c r="M48" s="224"/>
      <c r="N48" s="223"/>
      <c r="O48" s="223"/>
      <c r="P48" s="223"/>
      <c r="Q48" s="223"/>
      <c r="R48" s="224"/>
      <c r="S48" s="224"/>
      <c r="T48" s="224"/>
      <c r="U48" s="224"/>
      <c r="V48" s="224"/>
      <c r="W48" s="224"/>
      <c r="X48" s="224"/>
      <c r="Y48" s="224"/>
      <c r="Z48" s="214"/>
      <c r="AA48" s="214"/>
      <c r="AB48" s="214"/>
      <c r="AC48" s="214"/>
      <c r="AD48" s="214"/>
      <c r="AE48" s="214"/>
      <c r="AF48" s="214"/>
      <c r="AG48" s="214" t="s">
        <v>113</v>
      </c>
      <c r="AH48" s="214">
        <v>0</v>
      </c>
      <c r="AI48" s="214"/>
      <c r="AJ48" s="214"/>
      <c r="AK48" s="214"/>
      <c r="AL48" s="214"/>
      <c r="AM48" s="214"/>
      <c r="AN48" s="214"/>
      <c r="AO48" s="214"/>
      <c r="AP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214"/>
      <c r="BB48" s="214"/>
      <c r="BC48" s="214"/>
      <c r="BD48" s="214"/>
      <c r="BE48" s="214"/>
      <c r="BF48" s="214"/>
      <c r="BG48" s="214"/>
      <c r="BH48" s="214"/>
    </row>
    <row r="49" spans="1:60" ht="20.399999999999999" outlineLevel="1" x14ac:dyDescent="0.25">
      <c r="A49" s="235">
        <v>15</v>
      </c>
      <c r="B49" s="236" t="s">
        <v>161</v>
      </c>
      <c r="C49" s="250" t="s">
        <v>162</v>
      </c>
      <c r="D49" s="237" t="s">
        <v>128</v>
      </c>
      <c r="E49" s="238">
        <v>29496</v>
      </c>
      <c r="F49" s="239"/>
      <c r="G49" s="240">
        <f>ROUND(E49*F49,2)</f>
        <v>0</v>
      </c>
      <c r="H49" s="239"/>
      <c r="I49" s="240">
        <f>ROUND(E49*H49,2)</f>
        <v>0</v>
      </c>
      <c r="J49" s="239"/>
      <c r="K49" s="240">
        <f>ROUND(E49*J49,2)</f>
        <v>0</v>
      </c>
      <c r="L49" s="240">
        <v>21</v>
      </c>
      <c r="M49" s="240">
        <f>G49*(1+L49/100)</f>
        <v>0</v>
      </c>
      <c r="N49" s="238">
        <v>0</v>
      </c>
      <c r="O49" s="238">
        <f>ROUND(E49*N49,2)</f>
        <v>0</v>
      </c>
      <c r="P49" s="238">
        <v>0</v>
      </c>
      <c r="Q49" s="238">
        <f>ROUND(E49*P49,2)</f>
        <v>0</v>
      </c>
      <c r="R49" s="240"/>
      <c r="S49" s="240" t="s">
        <v>107</v>
      </c>
      <c r="T49" s="241" t="s">
        <v>108</v>
      </c>
      <c r="U49" s="224">
        <v>0</v>
      </c>
      <c r="V49" s="224">
        <f>ROUND(E49*U49,2)</f>
        <v>0</v>
      </c>
      <c r="W49" s="224"/>
      <c r="X49" s="224" t="s">
        <v>109</v>
      </c>
      <c r="Y49" s="224" t="s">
        <v>110</v>
      </c>
      <c r="Z49" s="214"/>
      <c r="AA49" s="214"/>
      <c r="AB49" s="214"/>
      <c r="AC49" s="214"/>
      <c r="AD49" s="214"/>
      <c r="AE49" s="214"/>
      <c r="AF49" s="214"/>
      <c r="AG49" s="214" t="s">
        <v>111</v>
      </c>
      <c r="AH49" s="214"/>
      <c r="AI49" s="214"/>
      <c r="AJ49" s="214"/>
      <c r="AK49" s="214"/>
      <c r="AL49" s="214"/>
      <c r="AM49" s="214"/>
      <c r="AN49" s="214"/>
      <c r="AO49" s="214"/>
      <c r="AP49" s="214"/>
      <c r="AQ49" s="214"/>
      <c r="AR49" s="214"/>
      <c r="AS49" s="214"/>
      <c r="AT49" s="214"/>
      <c r="AU49" s="214"/>
      <c r="AV49" s="214"/>
      <c r="AW49" s="214"/>
      <c r="AX49" s="214"/>
      <c r="AY49" s="214"/>
      <c r="AZ49" s="214"/>
      <c r="BA49" s="214"/>
      <c r="BB49" s="214"/>
      <c r="BC49" s="214"/>
      <c r="BD49" s="214"/>
      <c r="BE49" s="214"/>
      <c r="BF49" s="214"/>
      <c r="BG49" s="214"/>
      <c r="BH49" s="214"/>
    </row>
    <row r="50" spans="1:60" ht="20.399999999999999" outlineLevel="2" x14ac:dyDescent="0.25">
      <c r="A50" s="221"/>
      <c r="B50" s="222"/>
      <c r="C50" s="251" t="s">
        <v>163</v>
      </c>
      <c r="D50" s="225"/>
      <c r="E50" s="226"/>
      <c r="F50" s="224"/>
      <c r="G50" s="224"/>
      <c r="H50" s="224"/>
      <c r="I50" s="224"/>
      <c r="J50" s="224"/>
      <c r="K50" s="224"/>
      <c r="L50" s="224"/>
      <c r="M50" s="224"/>
      <c r="N50" s="223"/>
      <c r="O50" s="223"/>
      <c r="P50" s="223"/>
      <c r="Q50" s="223"/>
      <c r="R50" s="224"/>
      <c r="S50" s="224"/>
      <c r="T50" s="224"/>
      <c r="U50" s="224"/>
      <c r="V50" s="224"/>
      <c r="W50" s="224"/>
      <c r="X50" s="224"/>
      <c r="Y50" s="224"/>
      <c r="Z50" s="214"/>
      <c r="AA50" s="214"/>
      <c r="AB50" s="214"/>
      <c r="AC50" s="214"/>
      <c r="AD50" s="214"/>
      <c r="AE50" s="214"/>
      <c r="AF50" s="214"/>
      <c r="AG50" s="214" t="s">
        <v>113</v>
      </c>
      <c r="AH50" s="214">
        <v>0</v>
      </c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214"/>
      <c r="AT50" s="214"/>
      <c r="AU50" s="214"/>
      <c r="AV50" s="214"/>
      <c r="AW50" s="214"/>
      <c r="AX50" s="214"/>
      <c r="AY50" s="214"/>
      <c r="AZ50" s="214"/>
      <c r="BA50" s="214"/>
      <c r="BB50" s="214"/>
      <c r="BC50" s="214"/>
      <c r="BD50" s="214"/>
      <c r="BE50" s="214"/>
      <c r="BF50" s="214"/>
      <c r="BG50" s="214"/>
      <c r="BH50" s="214"/>
    </row>
    <row r="51" spans="1:60" outlineLevel="3" x14ac:dyDescent="0.25">
      <c r="A51" s="221"/>
      <c r="B51" s="222"/>
      <c r="C51" s="251" t="s">
        <v>164</v>
      </c>
      <c r="D51" s="225"/>
      <c r="E51" s="226">
        <v>29496</v>
      </c>
      <c r="F51" s="224"/>
      <c r="G51" s="224"/>
      <c r="H51" s="224"/>
      <c r="I51" s="224"/>
      <c r="J51" s="224"/>
      <c r="K51" s="224"/>
      <c r="L51" s="224"/>
      <c r="M51" s="224"/>
      <c r="N51" s="223"/>
      <c r="O51" s="223"/>
      <c r="P51" s="223"/>
      <c r="Q51" s="223"/>
      <c r="R51" s="224"/>
      <c r="S51" s="224"/>
      <c r="T51" s="224"/>
      <c r="U51" s="224"/>
      <c r="V51" s="224"/>
      <c r="W51" s="224"/>
      <c r="X51" s="224"/>
      <c r="Y51" s="224"/>
      <c r="Z51" s="214"/>
      <c r="AA51" s="214"/>
      <c r="AB51" s="214"/>
      <c r="AC51" s="214"/>
      <c r="AD51" s="214"/>
      <c r="AE51" s="214"/>
      <c r="AF51" s="214"/>
      <c r="AG51" s="214" t="s">
        <v>113</v>
      </c>
      <c r="AH51" s="214">
        <v>0</v>
      </c>
      <c r="AI51" s="214"/>
      <c r="AJ51" s="214"/>
      <c r="AK51" s="214"/>
      <c r="AL51" s="214"/>
      <c r="AM51" s="214"/>
      <c r="AN51" s="214"/>
      <c r="AO51" s="214"/>
      <c r="AP51" s="214"/>
      <c r="AQ51" s="214"/>
      <c r="AR51" s="214"/>
      <c r="AS51" s="214"/>
      <c r="AT51" s="214"/>
      <c r="AU51" s="214"/>
      <c r="AV51" s="214"/>
      <c r="AW51" s="214"/>
      <c r="AX51" s="214"/>
      <c r="AY51" s="214"/>
      <c r="AZ51" s="214"/>
      <c r="BA51" s="214"/>
      <c r="BB51" s="214"/>
      <c r="BC51" s="214"/>
      <c r="BD51" s="214"/>
      <c r="BE51" s="214"/>
      <c r="BF51" s="214"/>
      <c r="BG51" s="214"/>
      <c r="BH51" s="214"/>
    </row>
    <row r="52" spans="1:60" outlineLevel="1" x14ac:dyDescent="0.25">
      <c r="A52" s="235">
        <v>16</v>
      </c>
      <c r="B52" s="236" t="s">
        <v>165</v>
      </c>
      <c r="C52" s="250" t="s">
        <v>166</v>
      </c>
      <c r="D52" s="237" t="s">
        <v>128</v>
      </c>
      <c r="E52" s="238">
        <v>1320</v>
      </c>
      <c r="F52" s="239"/>
      <c r="G52" s="240">
        <f>ROUND(E52*F52,2)</f>
        <v>0</v>
      </c>
      <c r="H52" s="239"/>
      <c r="I52" s="240">
        <f>ROUND(E52*H52,2)</f>
        <v>0</v>
      </c>
      <c r="J52" s="239"/>
      <c r="K52" s="240">
        <f>ROUND(E52*J52,2)</f>
        <v>0</v>
      </c>
      <c r="L52" s="240">
        <v>21</v>
      </c>
      <c r="M52" s="240">
        <f>G52*(1+L52/100)</f>
        <v>0</v>
      </c>
      <c r="N52" s="238">
        <v>0</v>
      </c>
      <c r="O52" s="238">
        <f>ROUND(E52*N52,2)</f>
        <v>0</v>
      </c>
      <c r="P52" s="238">
        <v>0</v>
      </c>
      <c r="Q52" s="238">
        <f>ROUND(E52*P52,2)</f>
        <v>0</v>
      </c>
      <c r="R52" s="240"/>
      <c r="S52" s="240" t="s">
        <v>107</v>
      </c>
      <c r="T52" s="241" t="s">
        <v>108</v>
      </c>
      <c r="U52" s="224">
        <v>0</v>
      </c>
      <c r="V52" s="224">
        <f>ROUND(E52*U52,2)</f>
        <v>0</v>
      </c>
      <c r="W52" s="224"/>
      <c r="X52" s="224" t="s">
        <v>109</v>
      </c>
      <c r="Y52" s="224" t="s">
        <v>110</v>
      </c>
      <c r="Z52" s="214"/>
      <c r="AA52" s="214"/>
      <c r="AB52" s="214"/>
      <c r="AC52" s="214"/>
      <c r="AD52" s="214"/>
      <c r="AE52" s="214"/>
      <c r="AF52" s="214"/>
      <c r="AG52" s="214" t="s">
        <v>111</v>
      </c>
      <c r="AH52" s="214"/>
      <c r="AI52" s="214"/>
      <c r="AJ52" s="214"/>
      <c r="AK52" s="214"/>
      <c r="AL52" s="214"/>
      <c r="AM52" s="214"/>
      <c r="AN52" s="214"/>
      <c r="AO52" s="214"/>
      <c r="AP52" s="214"/>
      <c r="AQ52" s="214"/>
      <c r="AR52" s="214"/>
      <c r="AS52" s="214"/>
      <c r="AT52" s="214"/>
      <c r="AU52" s="214"/>
      <c r="AV52" s="214"/>
      <c r="AW52" s="214"/>
      <c r="AX52" s="214"/>
      <c r="AY52" s="214"/>
      <c r="AZ52" s="214"/>
      <c r="BA52" s="214"/>
      <c r="BB52" s="214"/>
      <c r="BC52" s="214"/>
      <c r="BD52" s="214"/>
      <c r="BE52" s="214"/>
      <c r="BF52" s="214"/>
      <c r="BG52" s="214"/>
      <c r="BH52" s="214"/>
    </row>
    <row r="53" spans="1:60" outlineLevel="2" x14ac:dyDescent="0.25">
      <c r="A53" s="221"/>
      <c r="B53" s="222"/>
      <c r="C53" s="251" t="s">
        <v>167</v>
      </c>
      <c r="D53" s="225"/>
      <c r="E53" s="226"/>
      <c r="F53" s="224"/>
      <c r="G53" s="224"/>
      <c r="H53" s="224"/>
      <c r="I53" s="224"/>
      <c r="J53" s="224"/>
      <c r="K53" s="224"/>
      <c r="L53" s="224"/>
      <c r="M53" s="224"/>
      <c r="N53" s="223"/>
      <c r="O53" s="223"/>
      <c r="P53" s="223"/>
      <c r="Q53" s="223"/>
      <c r="R53" s="224"/>
      <c r="S53" s="224"/>
      <c r="T53" s="224"/>
      <c r="U53" s="224"/>
      <c r="V53" s="224"/>
      <c r="W53" s="224"/>
      <c r="X53" s="224"/>
      <c r="Y53" s="224"/>
      <c r="Z53" s="214"/>
      <c r="AA53" s="214"/>
      <c r="AB53" s="214"/>
      <c r="AC53" s="214"/>
      <c r="AD53" s="214"/>
      <c r="AE53" s="214"/>
      <c r="AF53" s="214"/>
      <c r="AG53" s="214" t="s">
        <v>113</v>
      </c>
      <c r="AH53" s="214">
        <v>0</v>
      </c>
      <c r="AI53" s="214"/>
      <c r="AJ53" s="214"/>
      <c r="AK53" s="214"/>
      <c r="AL53" s="214"/>
      <c r="AM53" s="214"/>
      <c r="AN53" s="214"/>
      <c r="AO53" s="214"/>
      <c r="AP53" s="214"/>
      <c r="AQ53" s="214"/>
      <c r="AR53" s="214"/>
      <c r="AS53" s="214"/>
      <c r="AT53" s="214"/>
      <c r="AU53" s="214"/>
      <c r="AV53" s="214"/>
      <c r="AW53" s="214"/>
      <c r="AX53" s="214"/>
      <c r="AY53" s="214"/>
      <c r="AZ53" s="214"/>
      <c r="BA53" s="214"/>
      <c r="BB53" s="214"/>
      <c r="BC53" s="214"/>
      <c r="BD53" s="214"/>
      <c r="BE53" s="214"/>
      <c r="BF53" s="214"/>
      <c r="BG53" s="214"/>
      <c r="BH53" s="214"/>
    </row>
    <row r="54" spans="1:60" outlineLevel="3" x14ac:dyDescent="0.25">
      <c r="A54" s="221"/>
      <c r="B54" s="222"/>
      <c r="C54" s="251" t="s">
        <v>168</v>
      </c>
      <c r="D54" s="225"/>
      <c r="E54" s="226">
        <v>1320</v>
      </c>
      <c r="F54" s="224"/>
      <c r="G54" s="224"/>
      <c r="H54" s="224"/>
      <c r="I54" s="224"/>
      <c r="J54" s="224"/>
      <c r="K54" s="224"/>
      <c r="L54" s="224"/>
      <c r="M54" s="224"/>
      <c r="N54" s="223"/>
      <c r="O54" s="223"/>
      <c r="P54" s="223"/>
      <c r="Q54" s="223"/>
      <c r="R54" s="224"/>
      <c r="S54" s="224"/>
      <c r="T54" s="224"/>
      <c r="U54" s="224"/>
      <c r="V54" s="224"/>
      <c r="W54" s="224"/>
      <c r="X54" s="224"/>
      <c r="Y54" s="224"/>
      <c r="Z54" s="214"/>
      <c r="AA54" s="214"/>
      <c r="AB54" s="214"/>
      <c r="AC54" s="214"/>
      <c r="AD54" s="214"/>
      <c r="AE54" s="214"/>
      <c r="AF54" s="214"/>
      <c r="AG54" s="214" t="s">
        <v>113</v>
      </c>
      <c r="AH54" s="214">
        <v>0</v>
      </c>
      <c r="AI54" s="214"/>
      <c r="AJ54" s="214"/>
      <c r="AK54" s="214"/>
      <c r="AL54" s="214"/>
      <c r="AM54" s="214"/>
      <c r="AN54" s="214"/>
      <c r="AO54" s="214"/>
      <c r="AP54" s="214"/>
      <c r="AQ54" s="214"/>
      <c r="AR54" s="214"/>
      <c r="AS54" s="214"/>
      <c r="AT54" s="214"/>
      <c r="AU54" s="214"/>
      <c r="AV54" s="214"/>
      <c r="AW54" s="214"/>
      <c r="AX54" s="214"/>
      <c r="AY54" s="214"/>
      <c r="AZ54" s="214"/>
      <c r="BA54" s="214"/>
      <c r="BB54" s="214"/>
      <c r="BC54" s="214"/>
      <c r="BD54" s="214"/>
      <c r="BE54" s="214"/>
      <c r="BF54" s="214"/>
      <c r="BG54" s="214"/>
      <c r="BH54" s="214"/>
    </row>
    <row r="55" spans="1:60" outlineLevel="1" x14ac:dyDescent="0.25">
      <c r="A55" s="235">
        <v>17</v>
      </c>
      <c r="B55" s="236" t="s">
        <v>169</v>
      </c>
      <c r="C55" s="250" t="s">
        <v>170</v>
      </c>
      <c r="D55" s="237" t="s">
        <v>171</v>
      </c>
      <c r="E55" s="238">
        <v>17.04</v>
      </c>
      <c r="F55" s="239"/>
      <c r="G55" s="240">
        <f>ROUND(E55*F55,2)</f>
        <v>0</v>
      </c>
      <c r="H55" s="239"/>
      <c r="I55" s="240">
        <f>ROUND(E55*H55,2)</f>
        <v>0</v>
      </c>
      <c r="J55" s="239"/>
      <c r="K55" s="240">
        <f>ROUND(E55*J55,2)</f>
        <v>0</v>
      </c>
      <c r="L55" s="240">
        <v>21</v>
      </c>
      <c r="M55" s="240">
        <f>G55*(1+L55/100)</f>
        <v>0</v>
      </c>
      <c r="N55" s="238">
        <v>0</v>
      </c>
      <c r="O55" s="238">
        <f>ROUND(E55*N55,2)</f>
        <v>0</v>
      </c>
      <c r="P55" s="238">
        <v>0</v>
      </c>
      <c r="Q55" s="238">
        <f>ROUND(E55*P55,2)</f>
        <v>0</v>
      </c>
      <c r="R55" s="240"/>
      <c r="S55" s="240" t="s">
        <v>107</v>
      </c>
      <c r="T55" s="241" t="s">
        <v>108</v>
      </c>
      <c r="U55" s="224">
        <v>0</v>
      </c>
      <c r="V55" s="224">
        <f>ROUND(E55*U55,2)</f>
        <v>0</v>
      </c>
      <c r="W55" s="224"/>
      <c r="X55" s="224" t="s">
        <v>109</v>
      </c>
      <c r="Y55" s="224" t="s">
        <v>110</v>
      </c>
      <c r="Z55" s="214"/>
      <c r="AA55" s="214"/>
      <c r="AB55" s="214"/>
      <c r="AC55" s="214"/>
      <c r="AD55" s="214"/>
      <c r="AE55" s="214"/>
      <c r="AF55" s="214"/>
      <c r="AG55" s="214" t="s">
        <v>111</v>
      </c>
      <c r="AH55" s="214"/>
      <c r="AI55" s="214"/>
      <c r="AJ55" s="214"/>
      <c r="AK55" s="214"/>
      <c r="AL55" s="214"/>
      <c r="AM55" s="214"/>
      <c r="AN55" s="214"/>
      <c r="AO55" s="214"/>
      <c r="AP55" s="214"/>
      <c r="AQ55" s="214"/>
      <c r="AR55" s="214"/>
      <c r="AS55" s="214"/>
      <c r="AT55" s="214"/>
      <c r="AU55" s="214"/>
      <c r="AV55" s="214"/>
      <c r="AW55" s="214"/>
      <c r="AX55" s="214"/>
      <c r="AY55" s="214"/>
      <c r="AZ55" s="214"/>
      <c r="BA55" s="214"/>
      <c r="BB55" s="214"/>
      <c r="BC55" s="214"/>
      <c r="BD55" s="214"/>
      <c r="BE55" s="214"/>
      <c r="BF55" s="214"/>
      <c r="BG55" s="214"/>
      <c r="BH55" s="214"/>
    </row>
    <row r="56" spans="1:60" outlineLevel="2" x14ac:dyDescent="0.25">
      <c r="A56" s="221"/>
      <c r="B56" s="222"/>
      <c r="C56" s="251" t="s">
        <v>172</v>
      </c>
      <c r="D56" s="225"/>
      <c r="E56" s="226"/>
      <c r="F56" s="224"/>
      <c r="G56" s="224"/>
      <c r="H56" s="224"/>
      <c r="I56" s="224"/>
      <c r="J56" s="224"/>
      <c r="K56" s="224"/>
      <c r="L56" s="224"/>
      <c r="M56" s="224"/>
      <c r="N56" s="223"/>
      <c r="O56" s="223"/>
      <c r="P56" s="223"/>
      <c r="Q56" s="223"/>
      <c r="R56" s="224"/>
      <c r="S56" s="224"/>
      <c r="T56" s="224"/>
      <c r="U56" s="224"/>
      <c r="V56" s="224"/>
      <c r="W56" s="224"/>
      <c r="X56" s="224"/>
      <c r="Y56" s="224"/>
      <c r="Z56" s="214"/>
      <c r="AA56" s="214"/>
      <c r="AB56" s="214"/>
      <c r="AC56" s="214"/>
      <c r="AD56" s="214"/>
      <c r="AE56" s="214"/>
      <c r="AF56" s="214"/>
      <c r="AG56" s="214" t="s">
        <v>113</v>
      </c>
      <c r="AH56" s="214">
        <v>0</v>
      </c>
      <c r="AI56" s="214"/>
      <c r="AJ56" s="214"/>
      <c r="AK56" s="214"/>
      <c r="AL56" s="214"/>
      <c r="AM56" s="214"/>
      <c r="AN56" s="214"/>
      <c r="AO56" s="214"/>
      <c r="AP56" s="214"/>
      <c r="AQ56" s="214"/>
      <c r="AR56" s="214"/>
      <c r="AS56" s="214"/>
      <c r="AT56" s="214"/>
      <c r="AU56" s="214"/>
      <c r="AV56" s="214"/>
      <c r="AW56" s="214"/>
      <c r="AX56" s="214"/>
      <c r="AY56" s="214"/>
      <c r="AZ56" s="214"/>
      <c r="BA56" s="214"/>
      <c r="BB56" s="214"/>
      <c r="BC56" s="214"/>
      <c r="BD56" s="214"/>
      <c r="BE56" s="214"/>
      <c r="BF56" s="214"/>
      <c r="BG56" s="214"/>
      <c r="BH56" s="214"/>
    </row>
    <row r="57" spans="1:60" outlineLevel="3" x14ac:dyDescent="0.25">
      <c r="A57" s="221"/>
      <c r="B57" s="222"/>
      <c r="C57" s="251" t="s">
        <v>173</v>
      </c>
      <c r="D57" s="225"/>
      <c r="E57" s="226"/>
      <c r="F57" s="224"/>
      <c r="G57" s="224"/>
      <c r="H57" s="224"/>
      <c r="I57" s="224"/>
      <c r="J57" s="224"/>
      <c r="K57" s="224"/>
      <c r="L57" s="224"/>
      <c r="M57" s="224"/>
      <c r="N57" s="223"/>
      <c r="O57" s="223"/>
      <c r="P57" s="223"/>
      <c r="Q57" s="223"/>
      <c r="R57" s="224"/>
      <c r="S57" s="224"/>
      <c r="T57" s="224"/>
      <c r="U57" s="224"/>
      <c r="V57" s="224"/>
      <c r="W57" s="224"/>
      <c r="X57" s="224"/>
      <c r="Y57" s="224"/>
      <c r="Z57" s="214"/>
      <c r="AA57" s="214"/>
      <c r="AB57" s="214"/>
      <c r="AC57" s="214"/>
      <c r="AD57" s="214"/>
      <c r="AE57" s="214"/>
      <c r="AF57" s="214"/>
      <c r="AG57" s="214" t="s">
        <v>113</v>
      </c>
      <c r="AH57" s="214">
        <v>0</v>
      </c>
      <c r="AI57" s="214"/>
      <c r="AJ57" s="214"/>
      <c r="AK57" s="214"/>
      <c r="AL57" s="214"/>
      <c r="AM57" s="214"/>
      <c r="AN57" s="214"/>
      <c r="AO57" s="214"/>
      <c r="AP57" s="214"/>
      <c r="AQ57" s="214"/>
      <c r="AR57" s="214"/>
      <c r="AS57" s="214"/>
      <c r="AT57" s="214"/>
      <c r="AU57" s="214"/>
      <c r="AV57" s="214"/>
      <c r="AW57" s="214"/>
      <c r="AX57" s="214"/>
      <c r="AY57" s="214"/>
      <c r="AZ57" s="214"/>
      <c r="BA57" s="214"/>
      <c r="BB57" s="214"/>
      <c r="BC57" s="214"/>
      <c r="BD57" s="214"/>
      <c r="BE57" s="214"/>
      <c r="BF57" s="214"/>
      <c r="BG57" s="214"/>
      <c r="BH57" s="214"/>
    </row>
    <row r="58" spans="1:60" outlineLevel="3" x14ac:dyDescent="0.25">
      <c r="A58" s="221"/>
      <c r="B58" s="222"/>
      <c r="C58" s="251" t="s">
        <v>174</v>
      </c>
      <c r="D58" s="225"/>
      <c r="E58" s="226"/>
      <c r="F58" s="224"/>
      <c r="G58" s="224"/>
      <c r="H58" s="224"/>
      <c r="I58" s="224"/>
      <c r="J58" s="224"/>
      <c r="K58" s="224"/>
      <c r="L58" s="224"/>
      <c r="M58" s="224"/>
      <c r="N58" s="223"/>
      <c r="O58" s="223"/>
      <c r="P58" s="223"/>
      <c r="Q58" s="223"/>
      <c r="R58" s="224"/>
      <c r="S58" s="224"/>
      <c r="T58" s="224"/>
      <c r="U58" s="224"/>
      <c r="V58" s="224"/>
      <c r="W58" s="224"/>
      <c r="X58" s="224"/>
      <c r="Y58" s="224"/>
      <c r="Z58" s="214"/>
      <c r="AA58" s="214"/>
      <c r="AB58" s="214"/>
      <c r="AC58" s="214"/>
      <c r="AD58" s="214"/>
      <c r="AE58" s="214"/>
      <c r="AF58" s="214"/>
      <c r="AG58" s="214" t="s">
        <v>113</v>
      </c>
      <c r="AH58" s="214">
        <v>0</v>
      </c>
      <c r="AI58" s="214"/>
      <c r="AJ58" s="214"/>
      <c r="AK58" s="214"/>
      <c r="AL58" s="214"/>
      <c r="AM58" s="214"/>
      <c r="AN58" s="214"/>
      <c r="AO58" s="214"/>
      <c r="AP58" s="214"/>
      <c r="AQ58" s="214"/>
      <c r="AR58" s="214"/>
      <c r="AS58" s="214"/>
      <c r="AT58" s="214"/>
      <c r="AU58" s="214"/>
      <c r="AV58" s="214"/>
      <c r="AW58" s="214"/>
      <c r="AX58" s="214"/>
      <c r="AY58" s="214"/>
      <c r="AZ58" s="214"/>
      <c r="BA58" s="214"/>
      <c r="BB58" s="214"/>
      <c r="BC58" s="214"/>
      <c r="BD58" s="214"/>
      <c r="BE58" s="214"/>
      <c r="BF58" s="214"/>
      <c r="BG58" s="214"/>
      <c r="BH58" s="214"/>
    </row>
    <row r="59" spans="1:60" outlineLevel="3" x14ac:dyDescent="0.25">
      <c r="A59" s="221"/>
      <c r="B59" s="222"/>
      <c r="C59" s="251" t="s">
        <v>175</v>
      </c>
      <c r="D59" s="225"/>
      <c r="E59" s="226"/>
      <c r="F59" s="224"/>
      <c r="G59" s="224"/>
      <c r="H59" s="224"/>
      <c r="I59" s="224"/>
      <c r="J59" s="224"/>
      <c r="K59" s="224"/>
      <c r="L59" s="224"/>
      <c r="M59" s="224"/>
      <c r="N59" s="223"/>
      <c r="O59" s="223"/>
      <c r="P59" s="223"/>
      <c r="Q59" s="223"/>
      <c r="R59" s="224"/>
      <c r="S59" s="224"/>
      <c r="T59" s="224"/>
      <c r="U59" s="224"/>
      <c r="V59" s="224"/>
      <c r="W59" s="224"/>
      <c r="X59" s="224"/>
      <c r="Y59" s="224"/>
      <c r="Z59" s="214"/>
      <c r="AA59" s="214"/>
      <c r="AB59" s="214"/>
      <c r="AC59" s="214"/>
      <c r="AD59" s="214"/>
      <c r="AE59" s="214"/>
      <c r="AF59" s="214"/>
      <c r="AG59" s="214" t="s">
        <v>113</v>
      </c>
      <c r="AH59" s="214">
        <v>0</v>
      </c>
      <c r="AI59" s="214"/>
      <c r="AJ59" s="214"/>
      <c r="AK59" s="214"/>
      <c r="AL59" s="214"/>
      <c r="AM59" s="214"/>
      <c r="AN59" s="214"/>
      <c r="AO59" s="214"/>
      <c r="AP59" s="214"/>
      <c r="AQ59" s="214"/>
      <c r="AR59" s="214"/>
      <c r="AS59" s="214"/>
      <c r="AT59" s="214"/>
      <c r="AU59" s="214"/>
      <c r="AV59" s="214"/>
      <c r="AW59" s="214"/>
      <c r="AX59" s="214"/>
      <c r="AY59" s="214"/>
      <c r="AZ59" s="214"/>
      <c r="BA59" s="214"/>
      <c r="BB59" s="214"/>
      <c r="BC59" s="214"/>
      <c r="BD59" s="214"/>
      <c r="BE59" s="214"/>
      <c r="BF59" s="214"/>
      <c r="BG59" s="214"/>
      <c r="BH59" s="214"/>
    </row>
    <row r="60" spans="1:60" outlineLevel="3" x14ac:dyDescent="0.25">
      <c r="A60" s="221"/>
      <c r="B60" s="222"/>
      <c r="C60" s="251" t="s">
        <v>176</v>
      </c>
      <c r="D60" s="225"/>
      <c r="E60" s="226">
        <v>17.04</v>
      </c>
      <c r="F60" s="224"/>
      <c r="G60" s="224"/>
      <c r="H60" s="224"/>
      <c r="I60" s="224"/>
      <c r="J60" s="224"/>
      <c r="K60" s="224"/>
      <c r="L60" s="224"/>
      <c r="M60" s="224"/>
      <c r="N60" s="223"/>
      <c r="O60" s="223"/>
      <c r="P60" s="223"/>
      <c r="Q60" s="223"/>
      <c r="R60" s="224"/>
      <c r="S60" s="224"/>
      <c r="T60" s="224"/>
      <c r="U60" s="224"/>
      <c r="V60" s="224"/>
      <c r="W60" s="224"/>
      <c r="X60" s="224"/>
      <c r="Y60" s="224"/>
      <c r="Z60" s="214"/>
      <c r="AA60" s="214"/>
      <c r="AB60" s="214"/>
      <c r="AC60" s="214"/>
      <c r="AD60" s="214"/>
      <c r="AE60" s="214"/>
      <c r="AF60" s="214"/>
      <c r="AG60" s="214" t="s">
        <v>113</v>
      </c>
      <c r="AH60" s="214">
        <v>0</v>
      </c>
      <c r="AI60" s="214"/>
      <c r="AJ60" s="214"/>
      <c r="AK60" s="214"/>
      <c r="AL60" s="214"/>
      <c r="AM60" s="214"/>
      <c r="AN60" s="214"/>
      <c r="AO60" s="214"/>
      <c r="AP60" s="214"/>
      <c r="AQ60" s="214"/>
      <c r="AR60" s="214"/>
      <c r="AS60" s="214"/>
      <c r="AT60" s="214"/>
      <c r="AU60" s="214"/>
      <c r="AV60" s="214"/>
      <c r="AW60" s="214"/>
      <c r="AX60" s="214"/>
      <c r="AY60" s="214"/>
      <c r="AZ60" s="214"/>
      <c r="BA60" s="214"/>
      <c r="BB60" s="214"/>
      <c r="BC60" s="214"/>
      <c r="BD60" s="214"/>
      <c r="BE60" s="214"/>
      <c r="BF60" s="214"/>
      <c r="BG60" s="214"/>
      <c r="BH60" s="214"/>
    </row>
    <row r="61" spans="1:60" outlineLevel="1" x14ac:dyDescent="0.25">
      <c r="A61" s="235">
        <v>18</v>
      </c>
      <c r="B61" s="236" t="s">
        <v>169</v>
      </c>
      <c r="C61" s="250" t="s">
        <v>170</v>
      </c>
      <c r="D61" s="237" t="s">
        <v>171</v>
      </c>
      <c r="E61" s="238">
        <v>10.65</v>
      </c>
      <c r="F61" s="239"/>
      <c r="G61" s="240">
        <f>ROUND(E61*F61,2)</f>
        <v>0</v>
      </c>
      <c r="H61" s="239"/>
      <c r="I61" s="240">
        <f>ROUND(E61*H61,2)</f>
        <v>0</v>
      </c>
      <c r="J61" s="239"/>
      <c r="K61" s="240">
        <f>ROUND(E61*J61,2)</f>
        <v>0</v>
      </c>
      <c r="L61" s="240">
        <v>21</v>
      </c>
      <c r="M61" s="240">
        <f>G61*(1+L61/100)</f>
        <v>0</v>
      </c>
      <c r="N61" s="238">
        <v>0</v>
      </c>
      <c r="O61" s="238">
        <f>ROUND(E61*N61,2)</f>
        <v>0</v>
      </c>
      <c r="P61" s="238">
        <v>0</v>
      </c>
      <c r="Q61" s="238">
        <f>ROUND(E61*P61,2)</f>
        <v>0</v>
      </c>
      <c r="R61" s="240"/>
      <c r="S61" s="240" t="s">
        <v>107</v>
      </c>
      <c r="T61" s="241" t="s">
        <v>108</v>
      </c>
      <c r="U61" s="224">
        <v>0</v>
      </c>
      <c r="V61" s="224">
        <f>ROUND(E61*U61,2)</f>
        <v>0</v>
      </c>
      <c r="W61" s="224"/>
      <c r="X61" s="224" t="s">
        <v>109</v>
      </c>
      <c r="Y61" s="224" t="s">
        <v>110</v>
      </c>
      <c r="Z61" s="214"/>
      <c r="AA61" s="214"/>
      <c r="AB61" s="214"/>
      <c r="AC61" s="214"/>
      <c r="AD61" s="214"/>
      <c r="AE61" s="214"/>
      <c r="AF61" s="214"/>
      <c r="AG61" s="214" t="s">
        <v>111</v>
      </c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4"/>
      <c r="BA61" s="214"/>
      <c r="BB61" s="214"/>
      <c r="BC61" s="214"/>
      <c r="BD61" s="214"/>
      <c r="BE61" s="214"/>
      <c r="BF61" s="214"/>
      <c r="BG61" s="214"/>
      <c r="BH61" s="214"/>
    </row>
    <row r="62" spans="1:60" outlineLevel="2" x14ac:dyDescent="0.25">
      <c r="A62" s="221"/>
      <c r="B62" s="222"/>
      <c r="C62" s="251" t="s">
        <v>177</v>
      </c>
      <c r="D62" s="225"/>
      <c r="E62" s="226"/>
      <c r="F62" s="224"/>
      <c r="G62" s="224"/>
      <c r="H62" s="224"/>
      <c r="I62" s="224"/>
      <c r="J62" s="224"/>
      <c r="K62" s="224"/>
      <c r="L62" s="224"/>
      <c r="M62" s="224"/>
      <c r="N62" s="223"/>
      <c r="O62" s="223"/>
      <c r="P62" s="223"/>
      <c r="Q62" s="223"/>
      <c r="R62" s="224"/>
      <c r="S62" s="224"/>
      <c r="T62" s="224"/>
      <c r="U62" s="224"/>
      <c r="V62" s="224"/>
      <c r="W62" s="224"/>
      <c r="X62" s="224"/>
      <c r="Y62" s="224"/>
      <c r="Z62" s="214"/>
      <c r="AA62" s="214"/>
      <c r="AB62" s="214"/>
      <c r="AC62" s="214"/>
      <c r="AD62" s="214"/>
      <c r="AE62" s="214"/>
      <c r="AF62" s="214"/>
      <c r="AG62" s="214" t="s">
        <v>113</v>
      </c>
      <c r="AH62" s="214">
        <v>0</v>
      </c>
      <c r="AI62" s="214"/>
      <c r="AJ62" s="214"/>
      <c r="AK62" s="214"/>
      <c r="AL62" s="214"/>
      <c r="AM62" s="214"/>
      <c r="AN62" s="214"/>
      <c r="AO62" s="214"/>
      <c r="AP62" s="214"/>
      <c r="AQ62" s="214"/>
      <c r="AR62" s="214"/>
      <c r="AS62" s="214"/>
      <c r="AT62" s="214"/>
      <c r="AU62" s="214"/>
      <c r="AV62" s="214"/>
      <c r="AW62" s="214"/>
      <c r="AX62" s="214"/>
      <c r="AY62" s="214"/>
      <c r="AZ62" s="214"/>
      <c r="BA62" s="214"/>
      <c r="BB62" s="214"/>
      <c r="BC62" s="214"/>
      <c r="BD62" s="214"/>
      <c r="BE62" s="214"/>
      <c r="BF62" s="214"/>
      <c r="BG62" s="214"/>
      <c r="BH62" s="214"/>
    </row>
    <row r="63" spans="1:60" outlineLevel="3" x14ac:dyDescent="0.25">
      <c r="A63" s="221"/>
      <c r="B63" s="222"/>
      <c r="C63" s="251" t="s">
        <v>178</v>
      </c>
      <c r="D63" s="225"/>
      <c r="E63" s="226"/>
      <c r="F63" s="224"/>
      <c r="G63" s="224"/>
      <c r="H63" s="224"/>
      <c r="I63" s="224"/>
      <c r="J63" s="224"/>
      <c r="K63" s="224"/>
      <c r="L63" s="224"/>
      <c r="M63" s="224"/>
      <c r="N63" s="223"/>
      <c r="O63" s="223"/>
      <c r="P63" s="223"/>
      <c r="Q63" s="223"/>
      <c r="R63" s="224"/>
      <c r="S63" s="224"/>
      <c r="T63" s="224"/>
      <c r="U63" s="224"/>
      <c r="V63" s="224"/>
      <c r="W63" s="224"/>
      <c r="X63" s="224"/>
      <c r="Y63" s="224"/>
      <c r="Z63" s="214"/>
      <c r="AA63" s="214"/>
      <c r="AB63" s="214"/>
      <c r="AC63" s="214"/>
      <c r="AD63" s="214"/>
      <c r="AE63" s="214"/>
      <c r="AF63" s="214"/>
      <c r="AG63" s="214" t="s">
        <v>113</v>
      </c>
      <c r="AH63" s="214">
        <v>0</v>
      </c>
      <c r="AI63" s="214"/>
      <c r="AJ63" s="214"/>
      <c r="AK63" s="214"/>
      <c r="AL63" s="214"/>
      <c r="AM63" s="214"/>
      <c r="AN63" s="214"/>
      <c r="AO63" s="214"/>
      <c r="AP63" s="214"/>
      <c r="AQ63" s="214"/>
      <c r="AR63" s="214"/>
      <c r="AS63" s="214"/>
      <c r="AT63" s="214"/>
      <c r="AU63" s="214"/>
      <c r="AV63" s="214"/>
      <c r="AW63" s="214"/>
      <c r="AX63" s="214"/>
      <c r="AY63" s="214"/>
      <c r="AZ63" s="214"/>
      <c r="BA63" s="214"/>
      <c r="BB63" s="214"/>
      <c r="BC63" s="214"/>
      <c r="BD63" s="214"/>
      <c r="BE63" s="214"/>
      <c r="BF63" s="214"/>
      <c r="BG63" s="214"/>
      <c r="BH63" s="214"/>
    </row>
    <row r="64" spans="1:60" outlineLevel="3" x14ac:dyDescent="0.25">
      <c r="A64" s="221"/>
      <c r="B64" s="222"/>
      <c r="C64" s="251" t="s">
        <v>179</v>
      </c>
      <c r="D64" s="225"/>
      <c r="E64" s="226"/>
      <c r="F64" s="224"/>
      <c r="G64" s="224"/>
      <c r="H64" s="224"/>
      <c r="I64" s="224"/>
      <c r="J64" s="224"/>
      <c r="K64" s="224"/>
      <c r="L64" s="224"/>
      <c r="M64" s="224"/>
      <c r="N64" s="223"/>
      <c r="O64" s="223"/>
      <c r="P64" s="223"/>
      <c r="Q64" s="223"/>
      <c r="R64" s="224"/>
      <c r="S64" s="224"/>
      <c r="T64" s="224"/>
      <c r="U64" s="224"/>
      <c r="V64" s="224"/>
      <c r="W64" s="224"/>
      <c r="X64" s="224"/>
      <c r="Y64" s="224"/>
      <c r="Z64" s="214"/>
      <c r="AA64" s="214"/>
      <c r="AB64" s="214"/>
      <c r="AC64" s="214"/>
      <c r="AD64" s="214"/>
      <c r="AE64" s="214"/>
      <c r="AF64" s="214"/>
      <c r="AG64" s="214" t="s">
        <v>113</v>
      </c>
      <c r="AH64" s="214">
        <v>0</v>
      </c>
      <c r="AI64" s="214"/>
      <c r="AJ64" s="214"/>
      <c r="AK64" s="214"/>
      <c r="AL64" s="214"/>
      <c r="AM64" s="214"/>
      <c r="AN64" s="214"/>
      <c r="AO64" s="214"/>
      <c r="AP64" s="214"/>
      <c r="AQ64" s="214"/>
      <c r="AR64" s="214"/>
      <c r="AS64" s="214"/>
      <c r="AT64" s="214"/>
      <c r="AU64" s="214"/>
      <c r="AV64" s="214"/>
      <c r="AW64" s="214"/>
      <c r="AX64" s="214"/>
      <c r="AY64" s="214"/>
      <c r="AZ64" s="214"/>
      <c r="BA64" s="214"/>
      <c r="BB64" s="214"/>
      <c r="BC64" s="214"/>
      <c r="BD64" s="214"/>
      <c r="BE64" s="214"/>
      <c r="BF64" s="214"/>
      <c r="BG64" s="214"/>
      <c r="BH64" s="214"/>
    </row>
    <row r="65" spans="1:60" outlineLevel="3" x14ac:dyDescent="0.25">
      <c r="A65" s="221"/>
      <c r="B65" s="222"/>
      <c r="C65" s="251" t="s">
        <v>180</v>
      </c>
      <c r="D65" s="225"/>
      <c r="E65" s="226"/>
      <c r="F65" s="224"/>
      <c r="G65" s="224"/>
      <c r="H65" s="224"/>
      <c r="I65" s="224"/>
      <c r="J65" s="224"/>
      <c r="K65" s="224"/>
      <c r="L65" s="224"/>
      <c r="M65" s="224"/>
      <c r="N65" s="223"/>
      <c r="O65" s="223"/>
      <c r="P65" s="223"/>
      <c r="Q65" s="223"/>
      <c r="R65" s="224"/>
      <c r="S65" s="224"/>
      <c r="T65" s="224"/>
      <c r="U65" s="224"/>
      <c r="V65" s="224"/>
      <c r="W65" s="224"/>
      <c r="X65" s="224"/>
      <c r="Y65" s="224"/>
      <c r="Z65" s="214"/>
      <c r="AA65" s="214"/>
      <c r="AB65" s="214"/>
      <c r="AC65" s="214"/>
      <c r="AD65" s="214"/>
      <c r="AE65" s="214"/>
      <c r="AF65" s="214"/>
      <c r="AG65" s="214" t="s">
        <v>113</v>
      </c>
      <c r="AH65" s="214">
        <v>0</v>
      </c>
      <c r="AI65" s="214"/>
      <c r="AJ65" s="214"/>
      <c r="AK65" s="214"/>
      <c r="AL65" s="214"/>
      <c r="AM65" s="214"/>
      <c r="AN65" s="214"/>
      <c r="AO65" s="214"/>
      <c r="AP65" s="214"/>
      <c r="AQ65" s="214"/>
      <c r="AR65" s="214"/>
      <c r="AS65" s="214"/>
      <c r="AT65" s="214"/>
      <c r="AU65" s="214"/>
      <c r="AV65" s="214"/>
      <c r="AW65" s="214"/>
      <c r="AX65" s="214"/>
      <c r="AY65" s="214"/>
      <c r="AZ65" s="214"/>
      <c r="BA65" s="214"/>
      <c r="BB65" s="214"/>
      <c r="BC65" s="214"/>
      <c r="BD65" s="214"/>
      <c r="BE65" s="214"/>
      <c r="BF65" s="214"/>
      <c r="BG65" s="214"/>
      <c r="BH65" s="214"/>
    </row>
    <row r="66" spans="1:60" outlineLevel="3" x14ac:dyDescent="0.25">
      <c r="A66" s="221"/>
      <c r="B66" s="222"/>
      <c r="C66" s="251" t="s">
        <v>181</v>
      </c>
      <c r="D66" s="225"/>
      <c r="E66" s="226">
        <v>10.65</v>
      </c>
      <c r="F66" s="224"/>
      <c r="G66" s="224"/>
      <c r="H66" s="224"/>
      <c r="I66" s="224"/>
      <c r="J66" s="224"/>
      <c r="K66" s="224"/>
      <c r="L66" s="224"/>
      <c r="M66" s="224"/>
      <c r="N66" s="223"/>
      <c r="O66" s="223"/>
      <c r="P66" s="223"/>
      <c r="Q66" s="223"/>
      <c r="R66" s="224"/>
      <c r="S66" s="224"/>
      <c r="T66" s="224"/>
      <c r="U66" s="224"/>
      <c r="V66" s="224"/>
      <c r="W66" s="224"/>
      <c r="X66" s="224"/>
      <c r="Y66" s="224"/>
      <c r="Z66" s="214"/>
      <c r="AA66" s="214"/>
      <c r="AB66" s="214"/>
      <c r="AC66" s="214"/>
      <c r="AD66" s="214"/>
      <c r="AE66" s="214"/>
      <c r="AF66" s="214"/>
      <c r="AG66" s="214" t="s">
        <v>113</v>
      </c>
      <c r="AH66" s="214">
        <v>0</v>
      </c>
      <c r="AI66" s="214"/>
      <c r="AJ66" s="214"/>
      <c r="AK66" s="214"/>
      <c r="AL66" s="214"/>
      <c r="AM66" s="214"/>
      <c r="AN66" s="214"/>
      <c r="AO66" s="214"/>
      <c r="AP66" s="214"/>
      <c r="AQ66" s="214"/>
      <c r="AR66" s="214"/>
      <c r="AS66" s="214"/>
      <c r="AT66" s="214"/>
      <c r="AU66" s="214"/>
      <c r="AV66" s="214"/>
      <c r="AW66" s="214"/>
      <c r="AX66" s="214"/>
      <c r="AY66" s="214"/>
      <c r="AZ66" s="214"/>
      <c r="BA66" s="214"/>
      <c r="BB66" s="214"/>
      <c r="BC66" s="214"/>
      <c r="BD66" s="214"/>
      <c r="BE66" s="214"/>
      <c r="BF66" s="214"/>
      <c r="BG66" s="214"/>
      <c r="BH66" s="214"/>
    </row>
    <row r="67" spans="1:60" outlineLevel="1" x14ac:dyDescent="0.25">
      <c r="A67" s="242">
        <v>19</v>
      </c>
      <c r="B67" s="243" t="s">
        <v>139</v>
      </c>
      <c r="C67" s="252" t="s">
        <v>182</v>
      </c>
      <c r="D67" s="244" t="s">
        <v>171</v>
      </c>
      <c r="E67" s="245">
        <v>27.69</v>
      </c>
      <c r="F67" s="246"/>
      <c r="G67" s="247">
        <f>ROUND(E67*F67,2)</f>
        <v>0</v>
      </c>
      <c r="H67" s="246"/>
      <c r="I67" s="247">
        <f>ROUND(E67*H67,2)</f>
        <v>0</v>
      </c>
      <c r="J67" s="246"/>
      <c r="K67" s="247">
        <f>ROUND(E67*J67,2)</f>
        <v>0</v>
      </c>
      <c r="L67" s="247">
        <v>21</v>
      </c>
      <c r="M67" s="247">
        <f>G67*(1+L67/100)</f>
        <v>0</v>
      </c>
      <c r="N67" s="245">
        <v>1</v>
      </c>
      <c r="O67" s="245">
        <f>ROUND(E67*N67,2)</f>
        <v>27.69</v>
      </c>
      <c r="P67" s="245">
        <v>0</v>
      </c>
      <c r="Q67" s="245">
        <f>ROUND(E67*P67,2)</f>
        <v>0</v>
      </c>
      <c r="R67" s="247"/>
      <c r="S67" s="247" t="s">
        <v>107</v>
      </c>
      <c r="T67" s="248" t="s">
        <v>108</v>
      </c>
      <c r="U67" s="224">
        <v>0</v>
      </c>
      <c r="V67" s="224">
        <f>ROUND(E67*U67,2)</f>
        <v>0</v>
      </c>
      <c r="W67" s="224"/>
      <c r="X67" s="224" t="s">
        <v>151</v>
      </c>
      <c r="Y67" s="224" t="s">
        <v>110</v>
      </c>
      <c r="Z67" s="214"/>
      <c r="AA67" s="214"/>
      <c r="AB67" s="214"/>
      <c r="AC67" s="214"/>
      <c r="AD67" s="214"/>
      <c r="AE67" s="214"/>
      <c r="AF67" s="214"/>
      <c r="AG67" s="214" t="s">
        <v>152</v>
      </c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4"/>
      <c r="AT67" s="214"/>
      <c r="AU67" s="214"/>
      <c r="AV67" s="214"/>
      <c r="AW67" s="214"/>
      <c r="AX67" s="214"/>
      <c r="AY67" s="214"/>
      <c r="AZ67" s="214"/>
      <c r="BA67" s="214"/>
      <c r="BB67" s="214"/>
      <c r="BC67" s="214"/>
      <c r="BD67" s="214"/>
      <c r="BE67" s="214"/>
      <c r="BF67" s="214"/>
      <c r="BG67" s="214"/>
      <c r="BH67" s="214"/>
    </row>
    <row r="68" spans="1:60" x14ac:dyDescent="0.25">
      <c r="A68" s="228" t="s">
        <v>102</v>
      </c>
      <c r="B68" s="229" t="s">
        <v>71</v>
      </c>
      <c r="C68" s="249" t="s">
        <v>72</v>
      </c>
      <c r="D68" s="230"/>
      <c r="E68" s="231"/>
      <c r="F68" s="232"/>
      <c r="G68" s="232">
        <f>SUMIF(AG69:AG69,"&lt;&gt;NOR",G69:G69)</f>
        <v>0</v>
      </c>
      <c r="H68" s="232"/>
      <c r="I68" s="232">
        <f>SUM(I69:I69)</f>
        <v>0</v>
      </c>
      <c r="J68" s="232"/>
      <c r="K68" s="232">
        <f>SUM(K69:K69)</f>
        <v>0</v>
      </c>
      <c r="L68" s="232"/>
      <c r="M68" s="232">
        <f>SUM(M69:M69)</f>
        <v>0</v>
      </c>
      <c r="N68" s="231"/>
      <c r="O68" s="231">
        <f>SUM(O69:O69)</f>
        <v>0</v>
      </c>
      <c r="P68" s="231"/>
      <c r="Q68" s="231">
        <f>SUM(Q69:Q69)</f>
        <v>0</v>
      </c>
      <c r="R68" s="232"/>
      <c r="S68" s="232"/>
      <c r="T68" s="233"/>
      <c r="U68" s="227"/>
      <c r="V68" s="227">
        <f>SUM(V69:V69)</f>
        <v>0</v>
      </c>
      <c r="W68" s="227"/>
      <c r="X68" s="227"/>
      <c r="Y68" s="227"/>
      <c r="AG68" t="s">
        <v>103</v>
      </c>
    </row>
    <row r="69" spans="1:60" outlineLevel="1" x14ac:dyDescent="0.25">
      <c r="A69" s="235">
        <v>20</v>
      </c>
      <c r="B69" s="236" t="s">
        <v>183</v>
      </c>
      <c r="C69" s="250" t="s">
        <v>184</v>
      </c>
      <c r="D69" s="237" t="s">
        <v>185</v>
      </c>
      <c r="E69" s="238">
        <v>27.702000000000002</v>
      </c>
      <c r="F69" s="239"/>
      <c r="G69" s="240">
        <f>ROUND(E69*F69,2)</f>
        <v>0</v>
      </c>
      <c r="H69" s="239"/>
      <c r="I69" s="240">
        <f>ROUND(E69*H69,2)</f>
        <v>0</v>
      </c>
      <c r="J69" s="239"/>
      <c r="K69" s="240">
        <f>ROUND(E69*J69,2)</f>
        <v>0</v>
      </c>
      <c r="L69" s="240">
        <v>21</v>
      </c>
      <c r="M69" s="240">
        <f>G69*(1+L69/100)</f>
        <v>0</v>
      </c>
      <c r="N69" s="238">
        <v>0</v>
      </c>
      <c r="O69" s="238">
        <f>ROUND(E69*N69,2)</f>
        <v>0</v>
      </c>
      <c r="P69" s="238">
        <v>0</v>
      </c>
      <c r="Q69" s="238">
        <f>ROUND(E69*P69,2)</f>
        <v>0</v>
      </c>
      <c r="R69" s="240"/>
      <c r="S69" s="240" t="s">
        <v>107</v>
      </c>
      <c r="T69" s="241" t="s">
        <v>108</v>
      </c>
      <c r="U69" s="224">
        <v>0</v>
      </c>
      <c r="V69" s="224">
        <f>ROUND(E69*U69,2)</f>
        <v>0</v>
      </c>
      <c r="W69" s="224"/>
      <c r="X69" s="224" t="s">
        <v>109</v>
      </c>
      <c r="Y69" s="224" t="s">
        <v>110</v>
      </c>
      <c r="Z69" s="214"/>
      <c r="AA69" s="214"/>
      <c r="AB69" s="214"/>
      <c r="AC69" s="214"/>
      <c r="AD69" s="214"/>
      <c r="AE69" s="214"/>
      <c r="AF69" s="214"/>
      <c r="AG69" s="214" t="s">
        <v>111</v>
      </c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14"/>
      <c r="BB69" s="214"/>
      <c r="BC69" s="214"/>
      <c r="BD69" s="214"/>
      <c r="BE69" s="214"/>
      <c r="BF69" s="214"/>
      <c r="BG69" s="214"/>
      <c r="BH69" s="214"/>
    </row>
    <row r="70" spans="1:60" x14ac:dyDescent="0.25">
      <c r="A70" s="3"/>
      <c r="B70" s="4"/>
      <c r="C70" s="253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AE70">
        <v>12</v>
      </c>
      <c r="AF70">
        <v>21</v>
      </c>
      <c r="AG70" t="s">
        <v>88</v>
      </c>
    </row>
    <row r="71" spans="1:60" x14ac:dyDescent="0.25">
      <c r="A71" s="217"/>
      <c r="B71" s="218" t="s">
        <v>29</v>
      </c>
      <c r="C71" s="254"/>
      <c r="D71" s="219"/>
      <c r="E71" s="220"/>
      <c r="F71" s="220"/>
      <c r="G71" s="234">
        <f>G8+G68</f>
        <v>0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AE71">
        <f>SUMIF(L7:L69,AE70,G7:G69)</f>
        <v>0</v>
      </c>
      <c r="AF71">
        <f>SUMIF(L7:L69,AF70,G7:G69)</f>
        <v>0</v>
      </c>
      <c r="AG71" t="s">
        <v>186</v>
      </c>
    </row>
    <row r="72" spans="1:60" x14ac:dyDescent="0.25">
      <c r="C72" s="255"/>
      <c r="D72" s="10"/>
      <c r="AG72" t="s">
        <v>187</v>
      </c>
    </row>
    <row r="73" spans="1:60" x14ac:dyDescent="0.25">
      <c r="D73" s="10"/>
    </row>
    <row r="74" spans="1:60" x14ac:dyDescent="0.25">
      <c r="D74" s="10"/>
    </row>
    <row r="75" spans="1:60" x14ac:dyDescent="0.25">
      <c r="D75" s="10"/>
    </row>
    <row r="76" spans="1:60" x14ac:dyDescent="0.25">
      <c r="D76" s="10"/>
    </row>
    <row r="77" spans="1:60" x14ac:dyDescent="0.25">
      <c r="D77" s="10"/>
    </row>
    <row r="78" spans="1:60" x14ac:dyDescent="0.25">
      <c r="D78" s="10"/>
    </row>
    <row r="79" spans="1:60" x14ac:dyDescent="0.25">
      <c r="D79" s="10"/>
    </row>
    <row r="80" spans="1:60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dQZ12kVncZBMiJvM7wF8v3wmYTu2f0Ua1i76+Naqpg707Rfmw4i24vsJY7N3yf2wSknWhHVxPvpIpJHY/CN93Q==" saltValue="I9JLOiEz0lFVNkVr+XksuA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SO 04 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 04 2 Pol'!Názvy_tisku</vt:lpstr>
      <vt:lpstr>oadresa</vt:lpstr>
      <vt:lpstr>Stavba!Objednatel</vt:lpstr>
      <vt:lpstr>Stavba!Objekt</vt:lpstr>
      <vt:lpstr>'SO 04 2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Zbyněk Rikan</dc:creator>
  <cp:lastModifiedBy>Zbyněk Rikan</cp:lastModifiedBy>
  <cp:lastPrinted>2019-03-19T12:27:02Z</cp:lastPrinted>
  <dcterms:created xsi:type="dcterms:W3CDTF">2009-04-08T07:15:50Z</dcterms:created>
  <dcterms:modified xsi:type="dcterms:W3CDTF">2026-02-09T13:16:29Z</dcterms:modified>
</cp:coreProperties>
</file>